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odatki stari racunalnik\GJS\OSKRBA Z VODO\Občinski svet_oskrba z vodo\2025\"/>
    </mc:Choice>
  </mc:AlternateContent>
  <xr:revisionPtr revIDLastSave="0" documentId="13_ncr:1_{3EF79B50-E7E6-4C05-B246-DA08385E34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oskrba s pitno vodo" sheetId="16" r:id="rId1"/>
    <sheet name="skupna košarica" sheetId="18" r:id="rId2"/>
  </sheets>
  <calcPr calcId="191029"/>
</workbook>
</file>

<file path=xl/calcChain.xml><?xml version="1.0" encoding="utf-8"?>
<calcChain xmlns="http://schemas.openxmlformats.org/spreadsheetml/2006/main">
  <c r="I51" i="18" l="1"/>
  <c r="D51" i="18"/>
  <c r="I50" i="18"/>
  <c r="D50" i="18"/>
  <c r="D49" i="18" s="1"/>
  <c r="I49" i="18"/>
  <c r="L49" i="18" s="1"/>
  <c r="I48" i="18"/>
  <c r="K48" i="18" s="1"/>
  <c r="D48" i="18"/>
  <c r="F48" i="18" s="1"/>
  <c r="I47" i="18"/>
  <c r="D47" i="18"/>
  <c r="D45" i="18" s="1"/>
  <c r="I46" i="18"/>
  <c r="I45" i="18" s="1"/>
  <c r="L45" i="18" s="1"/>
  <c r="D46" i="18"/>
  <c r="I44" i="18"/>
  <c r="J44" i="18" s="1"/>
  <c r="D44" i="18"/>
  <c r="E44" i="18" s="1"/>
  <c r="I43" i="18"/>
  <c r="D43" i="18"/>
  <c r="I34" i="18"/>
  <c r="E34" i="18"/>
  <c r="D34" i="18"/>
  <c r="F34" i="18" s="1"/>
  <c r="I33" i="18"/>
  <c r="I32" i="18" s="1"/>
  <c r="D33" i="18"/>
  <c r="D32" i="18" s="1"/>
  <c r="I31" i="18"/>
  <c r="K31" i="18" s="1"/>
  <c r="D31" i="18"/>
  <c r="F31" i="18" s="1"/>
  <c r="I30" i="18"/>
  <c r="I28" i="18" s="1"/>
  <c r="L28" i="18" s="1"/>
  <c r="E30" i="18"/>
  <c r="F30" i="18" s="1"/>
  <c r="D30" i="18"/>
  <c r="I29" i="18"/>
  <c r="D29" i="18"/>
  <c r="D28" i="18"/>
  <c r="J27" i="18"/>
  <c r="K27" i="18" s="1"/>
  <c r="I27" i="18"/>
  <c r="D27" i="18"/>
  <c r="I26" i="18"/>
  <c r="D26" i="18"/>
  <c r="D25" i="18" s="1"/>
  <c r="I25" i="18"/>
  <c r="L25" i="18" s="1"/>
  <c r="I16" i="18"/>
  <c r="J16" i="18" s="1"/>
  <c r="D16" i="18"/>
  <c r="J15" i="18"/>
  <c r="J14" i="18" s="1"/>
  <c r="I15" i="18"/>
  <c r="D15" i="18"/>
  <c r="I13" i="18"/>
  <c r="K13" i="18" s="1"/>
  <c r="D13" i="18"/>
  <c r="F13" i="18" s="1"/>
  <c r="I12" i="18"/>
  <c r="J12" i="18" s="1"/>
  <c r="K12" i="18" s="1"/>
  <c r="D12" i="18"/>
  <c r="I11" i="18"/>
  <c r="D11" i="18"/>
  <c r="D10" i="18" s="1"/>
  <c r="I10" i="18"/>
  <c r="I9" i="18"/>
  <c r="D9" i="18"/>
  <c r="I8" i="18"/>
  <c r="I7" i="18" s="1"/>
  <c r="D8" i="18"/>
  <c r="D7" i="18" s="1"/>
  <c r="K34" i="18" l="1"/>
  <c r="L10" i="18"/>
  <c r="F27" i="18"/>
  <c r="K11" i="18"/>
  <c r="K10" i="18" s="1"/>
  <c r="F46" i="18"/>
  <c r="L32" i="18"/>
  <c r="K26" i="18"/>
  <c r="K25" i="18" s="1"/>
  <c r="F43" i="18"/>
  <c r="F42" i="18" s="1"/>
  <c r="F51" i="18"/>
  <c r="K9" i="18"/>
  <c r="F29" i="18"/>
  <c r="F28" i="18" s="1"/>
  <c r="L7" i="18"/>
  <c r="D24" i="18"/>
  <c r="K51" i="18"/>
  <c r="K44" i="18"/>
  <c r="E50" i="18"/>
  <c r="E49" i="18" s="1"/>
  <c r="J46" i="18"/>
  <c r="J45" i="18" s="1"/>
  <c r="K46" i="18"/>
  <c r="E47" i="18"/>
  <c r="F47" i="18" s="1"/>
  <c r="J8" i="18"/>
  <c r="J7" i="18" s="1"/>
  <c r="J6" i="18" s="1"/>
  <c r="I42" i="18"/>
  <c r="F50" i="18"/>
  <c r="F49" i="18" s="1"/>
  <c r="K15" i="18"/>
  <c r="E8" i="18"/>
  <c r="J30" i="18"/>
  <c r="F8" i="18"/>
  <c r="K30" i="18"/>
  <c r="J47" i="18"/>
  <c r="K47" i="18" s="1"/>
  <c r="E33" i="18"/>
  <c r="E32" i="18" s="1"/>
  <c r="F33" i="18"/>
  <c r="F32" i="18" s="1"/>
  <c r="D14" i="18"/>
  <c r="D6" i="18" s="1"/>
  <c r="I14" i="18"/>
  <c r="L14" i="18" s="1"/>
  <c r="J50" i="18"/>
  <c r="J49" i="18" s="1"/>
  <c r="K16" i="18"/>
  <c r="E9" i="18"/>
  <c r="F9" i="18" s="1"/>
  <c r="J11" i="18"/>
  <c r="J10" i="18" s="1"/>
  <c r="E16" i="18"/>
  <c r="F16" i="18" s="1"/>
  <c r="J26" i="18"/>
  <c r="J25" i="18" s="1"/>
  <c r="E29" i="18"/>
  <c r="E28" i="18" s="1"/>
  <c r="J34" i="18"/>
  <c r="I24" i="18"/>
  <c r="L24" i="18" s="1"/>
  <c r="E43" i="18"/>
  <c r="E42" i="18" s="1"/>
  <c r="E51" i="18"/>
  <c r="F44" i="18"/>
  <c r="J33" i="18"/>
  <c r="J32" i="18" s="1"/>
  <c r="J9" i="18"/>
  <c r="E12" i="18"/>
  <c r="F12" i="18" s="1"/>
  <c r="E11" i="18"/>
  <c r="E10" i="18" s="1"/>
  <c r="E26" i="18"/>
  <c r="E25" i="18" s="1"/>
  <c r="E24" i="18" s="1"/>
  <c r="E15" i="18"/>
  <c r="E14" i="18" s="1"/>
  <c r="E27" i="18"/>
  <c r="J29" i="18"/>
  <c r="D42" i="18"/>
  <c r="D41" i="18" s="1"/>
  <c r="J43" i="18"/>
  <c r="J42" i="18" s="1"/>
  <c r="E46" i="18"/>
  <c r="J51" i="18"/>
  <c r="I41" i="18" l="1"/>
  <c r="L41" i="18" s="1"/>
  <c r="L42" i="18"/>
  <c r="F11" i="18"/>
  <c r="F10" i="18" s="1"/>
  <c r="K45" i="18"/>
  <c r="F15" i="18"/>
  <c r="F14" i="18" s="1"/>
  <c r="F45" i="18"/>
  <c r="F41" i="18" s="1"/>
  <c r="K8" i="18"/>
  <c r="K7" i="18" s="1"/>
  <c r="K6" i="18" s="1"/>
  <c r="E45" i="18"/>
  <c r="I6" i="18"/>
  <c r="L6" i="18" s="1"/>
  <c r="K50" i="18"/>
  <c r="K49" i="18" s="1"/>
  <c r="E41" i="18"/>
  <c r="K33" i="18"/>
  <c r="K32" i="18" s="1"/>
  <c r="J24" i="18"/>
  <c r="F26" i="18"/>
  <c r="F25" i="18" s="1"/>
  <c r="F24" i="18" s="1"/>
  <c r="F7" i="18"/>
  <c r="F6" i="18" s="1"/>
  <c r="J28" i="18"/>
  <c r="E7" i="18"/>
  <c r="E6" i="18" s="1"/>
  <c r="K43" i="18"/>
  <c r="K42" i="18" s="1"/>
  <c r="J41" i="18"/>
  <c r="K14" i="18"/>
  <c r="K29" i="18"/>
  <c r="K28" i="18" s="1"/>
  <c r="K24" i="18" s="1"/>
  <c r="K41" i="18" l="1"/>
  <c r="I26" i="16" l="1"/>
  <c r="I25" i="16"/>
  <c r="I17" i="16"/>
  <c r="I16" i="16"/>
  <c r="I8" i="16"/>
  <c r="D8" i="16"/>
  <c r="E8" i="16" s="1"/>
  <c r="F8" i="16" s="1"/>
  <c r="I7" i="16"/>
  <c r="J7" i="16" s="1"/>
  <c r="D7" i="16"/>
  <c r="D6" i="16" s="1"/>
  <c r="D26" i="16"/>
  <c r="D25" i="16"/>
  <c r="E25" i="16" s="1"/>
  <c r="I6" i="16" l="1"/>
  <c r="L6" i="16" s="1"/>
  <c r="J25" i="16"/>
  <c r="J26" i="16"/>
  <c r="K26" i="16" s="1"/>
  <c r="I24" i="16"/>
  <c r="L24" i="16" s="1"/>
  <c r="J17" i="16"/>
  <c r="K17" i="16" s="1"/>
  <c r="J16" i="16"/>
  <c r="I15" i="16"/>
  <c r="L15" i="16" s="1"/>
  <c r="K7" i="16"/>
  <c r="E7" i="16"/>
  <c r="E6" i="16" s="1"/>
  <c r="J8" i="16"/>
  <c r="J6" i="16" s="1"/>
  <c r="D24" i="16"/>
  <c r="F25" i="16"/>
  <c r="E26" i="16"/>
  <c r="E24" i="16" s="1"/>
  <c r="J15" i="16" l="1"/>
  <c r="J24" i="16"/>
  <c r="K25" i="16"/>
  <c r="K24" i="16" s="1"/>
  <c r="K16" i="16"/>
  <c r="K15" i="16" s="1"/>
  <c r="F7" i="16"/>
  <c r="F6" i="16" s="1"/>
  <c r="K8" i="16"/>
  <c r="K6" i="16" s="1"/>
  <c r="F26" i="16"/>
  <c r="F24" i="16" s="1"/>
  <c r="D17" i="16" l="1"/>
  <c r="D16" i="16"/>
  <c r="D15" i="16" l="1"/>
  <c r="E16" i="16"/>
  <c r="E17" i="16"/>
  <c r="F17" i="16" s="1"/>
  <c r="F16" i="16" l="1"/>
  <c r="F15" i="16" s="1"/>
  <c r="E15" i="16"/>
</calcChain>
</file>

<file path=xl/sharedStrings.xml><?xml version="1.0" encoding="utf-8"?>
<sst xmlns="http://schemas.openxmlformats.org/spreadsheetml/2006/main" count="137" uniqueCount="27">
  <si>
    <t>Obstoječe veljavne cene</t>
  </si>
  <si>
    <t>Cena</t>
  </si>
  <si>
    <t>Količina</t>
  </si>
  <si>
    <t>Vodarina - oskrba s pitno vodo</t>
  </si>
  <si>
    <t>Znesek z DDV</t>
  </si>
  <si>
    <t>DDV</t>
  </si>
  <si>
    <t>Znesek brez DDV</t>
  </si>
  <si>
    <t>Omrežnina DN 20</t>
  </si>
  <si>
    <t>Občina Ljutomer</t>
  </si>
  <si>
    <t xml:space="preserve">Primerjava košaric komunalnih storitev - nepridobitni uporabniki                       </t>
  </si>
  <si>
    <r>
      <rPr>
        <b/>
        <u/>
        <sz val="11"/>
        <color theme="1"/>
        <rFont val="Calibri"/>
        <family val="2"/>
        <charset val="238"/>
        <scheme val="minor"/>
      </rPr>
      <t>DN 20</t>
    </r>
    <r>
      <rPr>
        <b/>
        <sz val="11"/>
        <color theme="1"/>
        <rFont val="Calibri"/>
        <family val="2"/>
        <charset val="238"/>
        <scheme val="minor"/>
      </rPr>
      <t xml:space="preserve"> - predvidena poraba vode </t>
    </r>
    <r>
      <rPr>
        <b/>
        <u/>
        <sz val="11"/>
        <color theme="1"/>
        <rFont val="Calibri"/>
        <family val="2"/>
        <charset val="238"/>
        <scheme val="minor"/>
      </rPr>
      <t>10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</si>
  <si>
    <r>
      <rPr>
        <b/>
        <u/>
        <sz val="11"/>
        <color theme="1"/>
        <rFont val="Calibri"/>
        <family val="2"/>
        <charset val="238"/>
        <scheme val="minor"/>
      </rPr>
      <t>DN 20</t>
    </r>
    <r>
      <rPr>
        <b/>
        <sz val="11"/>
        <color theme="1"/>
        <rFont val="Calibri"/>
        <family val="2"/>
        <charset val="238"/>
        <scheme val="minor"/>
      </rPr>
      <t xml:space="preserve"> - predvidena poraba vode </t>
    </r>
    <r>
      <rPr>
        <b/>
        <u/>
        <sz val="11"/>
        <color theme="1"/>
        <rFont val="Calibri"/>
        <family val="2"/>
        <charset val="238"/>
        <scheme val="minor"/>
      </rPr>
      <t>15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</si>
  <si>
    <t>Primer: dobava vode in izvajanje storitev oskrbe s pitno vodo</t>
  </si>
  <si>
    <r>
      <rPr>
        <b/>
        <u/>
        <sz val="11"/>
        <color theme="1"/>
        <rFont val="Calibri"/>
        <family val="2"/>
        <charset val="238"/>
        <scheme val="minor"/>
      </rPr>
      <t>DN 20</t>
    </r>
    <r>
      <rPr>
        <b/>
        <sz val="11"/>
        <color theme="1"/>
        <rFont val="Calibri"/>
        <family val="2"/>
        <charset val="238"/>
        <scheme val="minor"/>
      </rPr>
      <t xml:space="preserve"> - predvidena poraba vode </t>
    </r>
    <r>
      <rPr>
        <b/>
        <u/>
        <sz val="11"/>
        <color theme="1"/>
        <rFont val="Calibri"/>
        <family val="2"/>
        <charset val="238"/>
        <scheme val="minor"/>
      </rPr>
      <t>1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</si>
  <si>
    <t>Indeks (brez DDV)</t>
  </si>
  <si>
    <t>DODAJ OKOLJSKO DAJATEV ZA 2025</t>
  </si>
  <si>
    <t>Novi predlog cene za 2026</t>
  </si>
  <si>
    <t xml:space="preserve">Primerjava košaric komunalnih storitev  - nepridobitni uporabniki                      </t>
  </si>
  <si>
    <t xml:space="preserve">Primer: izvajanje storitev oskrba s pitno vodo in odvajanja in čiščenja komunalne odpadne vode </t>
  </si>
  <si>
    <t xml:space="preserve">Obstoječe veljavne cene </t>
  </si>
  <si>
    <t>Nove predračunske cene 2026</t>
  </si>
  <si>
    <t>VODA</t>
  </si>
  <si>
    <t>ODVAJANJE</t>
  </si>
  <si>
    <t>Storitev odvajanja komunalne odpadne vode</t>
  </si>
  <si>
    <t>Okoljska dajatev - odpadne vode</t>
  </si>
  <si>
    <t>ČIŠČENJE</t>
  </si>
  <si>
    <t>Storitev čiščenja komunalne odpadne vode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</si>
</sst>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7" xfId="0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2" xfId="0" applyNumberForma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3" fontId="0" fillId="5" borderId="2" xfId="0" applyNumberFormat="1" applyFill="1" applyBorder="1" applyAlignment="1">
      <alignment horizontal="center" vertical="center"/>
    </xf>
    <xf numFmtId="4" fontId="2" fillId="5" borderId="3" xfId="0" applyNumberFormat="1" applyFont="1" applyFill="1" applyBorder="1" applyAlignment="1">
      <alignment vertical="center"/>
    </xf>
    <xf numFmtId="4" fontId="2" fillId="5" borderId="13" xfId="0" applyNumberFormat="1" applyFont="1" applyFill="1" applyBorder="1" applyAlignment="1">
      <alignment vertical="center"/>
    </xf>
    <xf numFmtId="164" fontId="3" fillId="0" borderId="9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3" fontId="0" fillId="3" borderId="0" xfId="0" applyNumberFormat="1" applyFill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/>
    </xf>
    <xf numFmtId="164" fontId="0" fillId="5" borderId="13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vertical="center"/>
    </xf>
    <xf numFmtId="4" fontId="2" fillId="7" borderId="3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2" borderId="9" xfId="0" applyFill="1" applyBorder="1" applyAlignment="1">
      <alignment vertical="center"/>
    </xf>
    <xf numFmtId="164" fontId="0" fillId="6" borderId="14" xfId="0" applyNumberFormat="1" applyFill="1" applyBorder="1" applyAlignment="1">
      <alignment vertical="center"/>
    </xf>
    <xf numFmtId="3" fontId="0" fillId="6" borderId="11" xfId="0" applyNumberFormat="1" applyFill="1" applyBorder="1" applyAlignment="1">
      <alignment horizontal="center" vertical="center"/>
    </xf>
    <xf numFmtId="4" fontId="0" fillId="6" borderId="14" xfId="0" applyNumberFormat="1" applyFill="1" applyBorder="1" applyAlignment="1">
      <alignment vertical="center"/>
    </xf>
    <xf numFmtId="4" fontId="0" fillId="6" borderId="11" xfId="0" applyNumberFormat="1" applyFill="1" applyBorder="1" applyAlignment="1">
      <alignment vertical="center"/>
    </xf>
    <xf numFmtId="3" fontId="0" fillId="6" borderId="10" xfId="0" applyNumberFormat="1" applyFill="1" applyBorder="1" applyAlignment="1">
      <alignment horizontal="center" vertical="center"/>
    </xf>
    <xf numFmtId="0" fontId="0" fillId="0" borderId="13" xfId="0" applyBorder="1"/>
    <xf numFmtId="0" fontId="1" fillId="0" borderId="13" xfId="0" applyFont="1" applyBorder="1"/>
    <xf numFmtId="0" fontId="1" fillId="0" borderId="0" xfId="0" applyFont="1" applyAlignment="1">
      <alignment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1" fillId="5" borderId="23" xfId="0" applyFont="1" applyFill="1" applyBorder="1" applyAlignment="1">
      <alignment vertical="center"/>
    </xf>
    <xf numFmtId="164" fontId="0" fillId="5" borderId="2" xfId="0" applyNumberFormat="1" applyFill="1" applyBorder="1" applyAlignment="1">
      <alignment horizontal="center" vertical="center"/>
    </xf>
    <xf numFmtId="4" fontId="2" fillId="8" borderId="13" xfId="0" applyNumberFormat="1" applyFont="1" applyFill="1" applyBorder="1" applyAlignment="1">
      <alignment vertical="center"/>
    </xf>
    <xf numFmtId="164" fontId="0" fillId="5" borderId="24" xfId="0" applyNumberFormat="1" applyFill="1" applyBorder="1" applyAlignment="1">
      <alignment horizontal="center" vertical="center"/>
    </xf>
    <xf numFmtId="4" fontId="2" fillId="5" borderId="25" xfId="0" applyNumberFormat="1" applyFont="1" applyFill="1" applyBorder="1" applyAlignment="1">
      <alignment vertical="center"/>
    </xf>
    <xf numFmtId="4" fontId="1" fillId="0" borderId="3" xfId="0" applyNumberFormat="1" applyFont="1" applyBorder="1"/>
    <xf numFmtId="0" fontId="1" fillId="2" borderId="15" xfId="0" applyFont="1" applyFill="1" applyBorder="1" applyAlignment="1">
      <alignment vertical="center"/>
    </xf>
    <xf numFmtId="164" fontId="0" fillId="2" borderId="5" xfId="0" applyNumberFormat="1" applyFill="1" applyBorder="1" applyAlignment="1">
      <alignment vertical="center"/>
    </xf>
    <xf numFmtId="3" fontId="0" fillId="2" borderId="5" xfId="0" applyNumberFormat="1" applyFill="1" applyBorder="1" applyAlignment="1">
      <alignment horizontal="center" vertical="center"/>
    </xf>
    <xf numFmtId="4" fontId="6" fillId="9" borderId="26" xfId="0" applyNumberFormat="1" applyFont="1" applyFill="1" applyBorder="1" applyAlignment="1">
      <alignment vertical="center"/>
    </xf>
    <xf numFmtId="4" fontId="6" fillId="2" borderId="6" xfId="0" applyNumberFormat="1" applyFont="1" applyFill="1" applyBorder="1" applyAlignment="1">
      <alignment vertical="center"/>
    </xf>
    <xf numFmtId="4" fontId="6" fillId="10" borderId="6" xfId="0" applyNumberFormat="1" applyFont="1" applyFill="1" applyBorder="1" applyAlignment="1">
      <alignment vertical="center"/>
    </xf>
    <xf numFmtId="164" fontId="0" fillId="2" borderId="27" xfId="0" applyNumberFormat="1" applyFill="1" applyBorder="1" applyAlignment="1">
      <alignment vertical="center"/>
    </xf>
    <xf numFmtId="4" fontId="6" fillId="10" borderId="16" xfId="0" applyNumberFormat="1" applyFont="1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164" fontId="0" fillId="3" borderId="21" xfId="0" applyNumberFormat="1" applyFill="1" applyBorder="1" applyAlignment="1">
      <alignment vertical="center"/>
    </xf>
    <xf numFmtId="4" fontId="0" fillId="3" borderId="28" xfId="0" applyNumberFormat="1" applyFill="1" applyBorder="1" applyAlignment="1">
      <alignment vertical="center"/>
    </xf>
    <xf numFmtId="4" fontId="0" fillId="0" borderId="3" xfId="0" applyNumberFormat="1" applyBorder="1"/>
    <xf numFmtId="164" fontId="0" fillId="6" borderId="21" xfId="0" applyNumberFormat="1" applyFill="1" applyBorder="1" applyAlignment="1">
      <alignment vertical="center"/>
    </xf>
    <xf numFmtId="3" fontId="0" fillId="6" borderId="0" xfId="0" applyNumberFormat="1" applyFill="1" applyAlignment="1">
      <alignment horizontal="center" vertical="center"/>
    </xf>
    <xf numFmtId="4" fontId="0" fillId="6" borderId="12" xfId="0" applyNumberFormat="1" applyFill="1" applyBorder="1" applyAlignment="1">
      <alignment vertical="center"/>
    </xf>
    <xf numFmtId="4" fontId="0" fillId="6" borderId="8" xfId="0" applyNumberFormat="1" applyFill="1" applyBorder="1" applyAlignment="1">
      <alignment vertical="center"/>
    </xf>
    <xf numFmtId="4" fontId="0" fillId="6" borderId="28" xfId="0" applyNumberForma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164" fontId="0" fillId="11" borderId="27" xfId="0" applyNumberFormat="1" applyFill="1" applyBorder="1" applyAlignment="1">
      <alignment vertical="center"/>
    </xf>
    <xf numFmtId="3" fontId="0" fillId="11" borderId="5" xfId="0" applyNumberFormat="1" applyFill="1" applyBorder="1" applyAlignment="1">
      <alignment horizontal="center" vertical="center"/>
    </xf>
    <xf numFmtId="4" fontId="6" fillId="12" borderId="26" xfId="0" applyNumberFormat="1" applyFont="1" applyFill="1" applyBorder="1" applyAlignment="1">
      <alignment vertical="center"/>
    </xf>
    <xf numFmtId="4" fontId="6" fillId="11" borderId="6" xfId="0" applyNumberFormat="1" applyFont="1" applyFill="1" applyBorder="1" applyAlignment="1">
      <alignment vertical="center"/>
    </xf>
    <xf numFmtId="4" fontId="6" fillId="13" borderId="26" xfId="0" applyNumberFormat="1" applyFont="1" applyFill="1" applyBorder="1" applyAlignment="1">
      <alignment vertical="center"/>
    </xf>
    <xf numFmtId="4" fontId="6" fillId="13" borderId="15" xfId="0" applyNumberFormat="1" applyFont="1" applyFill="1" applyBorder="1" applyAlignment="1">
      <alignment vertical="center"/>
    </xf>
    <xf numFmtId="0" fontId="0" fillId="11" borderId="7" xfId="0" applyFill="1" applyBorder="1" applyAlignment="1">
      <alignment vertical="center"/>
    </xf>
    <xf numFmtId="164" fontId="0" fillId="14" borderId="21" xfId="0" applyNumberFormat="1" applyFill="1" applyBorder="1" applyAlignment="1">
      <alignment vertical="center"/>
    </xf>
    <xf numFmtId="3" fontId="0" fillId="14" borderId="0" xfId="0" applyNumberFormat="1" applyFill="1" applyAlignment="1">
      <alignment horizontal="center" vertical="center"/>
    </xf>
    <xf numFmtId="4" fontId="0" fillId="14" borderId="12" xfId="0" applyNumberFormat="1" applyFill="1" applyBorder="1" applyAlignment="1">
      <alignment vertical="center"/>
    </xf>
    <xf numFmtId="4" fontId="0" fillId="14" borderId="8" xfId="0" applyNumberFormat="1" applyFill="1" applyBorder="1" applyAlignment="1">
      <alignment vertical="center"/>
    </xf>
    <xf numFmtId="4" fontId="0" fillId="14" borderId="28" xfId="0" applyNumberFormat="1" applyFill="1" applyBorder="1" applyAlignment="1">
      <alignment vertical="center"/>
    </xf>
    <xf numFmtId="164" fontId="0" fillId="15" borderId="21" xfId="0" applyNumberFormat="1" applyFill="1" applyBorder="1" applyAlignment="1">
      <alignment vertical="center"/>
    </xf>
    <xf numFmtId="3" fontId="0" fillId="15" borderId="0" xfId="0" applyNumberFormat="1" applyFill="1" applyAlignment="1">
      <alignment horizontal="center" vertical="center"/>
    </xf>
    <xf numFmtId="4" fontId="0" fillId="15" borderId="12" xfId="0" applyNumberFormat="1" applyFill="1" applyBorder="1" applyAlignment="1">
      <alignment vertical="center"/>
    </xf>
    <xf numFmtId="4" fontId="0" fillId="15" borderId="8" xfId="0" applyNumberFormat="1" applyFill="1" applyBorder="1" applyAlignment="1">
      <alignment vertical="center"/>
    </xf>
    <xf numFmtId="4" fontId="0" fillId="15" borderId="28" xfId="0" applyNumberFormat="1" applyFill="1" applyBorder="1" applyAlignment="1">
      <alignment vertical="center"/>
    </xf>
    <xf numFmtId="0" fontId="0" fillId="11" borderId="9" xfId="0" applyFill="1" applyBorder="1" applyAlignment="1">
      <alignment vertical="center"/>
    </xf>
    <xf numFmtId="164" fontId="7" fillId="4" borderId="29" xfId="0" applyNumberFormat="1" applyFont="1" applyFill="1" applyBorder="1" applyAlignment="1">
      <alignment vertical="center"/>
    </xf>
    <xf numFmtId="3" fontId="0" fillId="4" borderId="10" xfId="0" applyNumberFormat="1" applyFill="1" applyBorder="1" applyAlignment="1">
      <alignment horizontal="center" vertical="center"/>
    </xf>
    <xf numFmtId="4" fontId="0" fillId="4" borderId="14" xfId="0" applyNumberFormat="1" applyFill="1" applyBorder="1" applyAlignment="1">
      <alignment vertical="center"/>
    </xf>
    <xf numFmtId="4" fontId="0" fillId="4" borderId="11" xfId="0" applyNumberFormat="1" applyFill="1" applyBorder="1" applyAlignment="1">
      <alignment vertical="center"/>
    </xf>
    <xf numFmtId="4" fontId="0" fillId="4" borderId="20" xfId="0" applyNumberFormat="1" applyFill="1" applyBorder="1" applyAlignment="1">
      <alignment vertical="center"/>
    </xf>
    <xf numFmtId="0" fontId="1" fillId="16" borderId="4" xfId="0" applyFont="1" applyFill="1" applyBorder="1" applyAlignment="1">
      <alignment vertical="center"/>
    </xf>
    <xf numFmtId="164" fontId="0" fillId="16" borderId="27" xfId="0" applyNumberFormat="1" applyFill="1" applyBorder="1" applyAlignment="1">
      <alignment vertical="center"/>
    </xf>
    <xf numFmtId="3" fontId="0" fillId="16" borderId="5" xfId="0" applyNumberFormat="1" applyFill="1" applyBorder="1" applyAlignment="1">
      <alignment horizontal="center" vertical="center"/>
    </xf>
    <xf numFmtId="4" fontId="6" fillId="17" borderId="26" xfId="0" applyNumberFormat="1" applyFont="1" applyFill="1" applyBorder="1" applyAlignment="1">
      <alignment vertical="center"/>
    </xf>
    <xf numFmtId="4" fontId="6" fillId="16" borderId="6" xfId="0" applyNumberFormat="1" applyFont="1" applyFill="1" applyBorder="1" applyAlignment="1">
      <alignment vertical="center"/>
    </xf>
    <xf numFmtId="4" fontId="6" fillId="16" borderId="26" xfId="0" applyNumberFormat="1" applyFont="1" applyFill="1" applyBorder="1" applyAlignment="1">
      <alignment vertical="center"/>
    </xf>
    <xf numFmtId="4" fontId="6" fillId="16" borderId="15" xfId="0" applyNumberFormat="1" applyFont="1" applyFill="1" applyBorder="1" applyAlignment="1">
      <alignment vertical="center"/>
    </xf>
    <xf numFmtId="0" fontId="0" fillId="16" borderId="7" xfId="0" applyFill="1" applyBorder="1" applyAlignment="1">
      <alignment vertical="center"/>
    </xf>
    <xf numFmtId="164" fontId="0" fillId="18" borderId="21" xfId="0" applyNumberFormat="1" applyFill="1" applyBorder="1" applyAlignment="1">
      <alignment vertical="center"/>
    </xf>
    <xf numFmtId="3" fontId="0" fillId="18" borderId="0" xfId="0" applyNumberFormat="1" applyFill="1" applyAlignment="1">
      <alignment horizontal="center" vertical="center"/>
    </xf>
    <xf numFmtId="4" fontId="0" fillId="18" borderId="12" xfId="0" applyNumberFormat="1" applyFill="1" applyBorder="1" applyAlignment="1">
      <alignment vertical="center"/>
    </xf>
    <xf numFmtId="4" fontId="0" fillId="18" borderId="8" xfId="0" applyNumberFormat="1" applyFill="1" applyBorder="1" applyAlignment="1">
      <alignment vertical="center"/>
    </xf>
    <xf numFmtId="4" fontId="0" fillId="18" borderId="28" xfId="0" applyNumberFormat="1" applyFill="1" applyBorder="1" applyAlignment="1">
      <alignment vertical="center"/>
    </xf>
    <xf numFmtId="0" fontId="0" fillId="16" borderId="9" xfId="0" applyFill="1" applyBorder="1" applyAlignment="1">
      <alignment vertical="center"/>
    </xf>
    <xf numFmtId="164" fontId="0" fillId="19" borderId="30" xfId="0" applyNumberFormat="1" applyFill="1" applyBorder="1" applyAlignment="1">
      <alignment vertical="center"/>
    </xf>
    <xf numFmtId="3" fontId="0" fillId="19" borderId="10" xfId="0" applyNumberFormat="1" applyFill="1" applyBorder="1" applyAlignment="1">
      <alignment horizontal="center" vertical="center"/>
    </xf>
    <xf numFmtId="4" fontId="0" fillId="19" borderId="14" xfId="0" applyNumberFormat="1" applyFill="1" applyBorder="1" applyAlignment="1">
      <alignment vertical="center"/>
    </xf>
    <xf numFmtId="4" fontId="0" fillId="19" borderId="11" xfId="0" applyNumberFormat="1" applyFill="1" applyBorder="1" applyAlignment="1">
      <alignment vertical="center"/>
    </xf>
    <xf numFmtId="4" fontId="0" fillId="19" borderId="12" xfId="0" applyNumberFormat="1" applyFill="1" applyBorder="1" applyAlignment="1">
      <alignment vertical="center"/>
    </xf>
    <xf numFmtId="3" fontId="0" fillId="19" borderId="31" xfId="0" applyNumberFormat="1" applyFill="1" applyBorder="1" applyAlignment="1">
      <alignment horizontal="center" vertical="center"/>
    </xf>
    <xf numFmtId="4" fontId="0" fillId="19" borderId="32" xfId="0" applyNumberFormat="1" applyFill="1" applyBorder="1" applyAlignment="1">
      <alignment vertical="center"/>
    </xf>
    <xf numFmtId="4" fontId="0" fillId="19" borderId="33" xfId="0" applyNumberFormat="1" applyFill="1" applyBorder="1" applyAlignment="1">
      <alignment vertical="center"/>
    </xf>
    <xf numFmtId="4" fontId="0" fillId="19" borderId="34" xfId="0" applyNumberFormat="1" applyFill="1" applyBorder="1" applyAlignment="1">
      <alignment vertical="center"/>
    </xf>
    <xf numFmtId="4" fontId="0" fillId="0" borderId="0" xfId="0" applyNumberFormat="1"/>
    <xf numFmtId="0" fontId="0" fillId="0" borderId="13" xfId="0" applyBorder="1" applyAlignment="1">
      <alignment horizont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164" fontId="1" fillId="0" borderId="16" xfId="0" applyNumberFormat="1" applyFont="1" applyBorder="1" applyAlignment="1">
      <alignment horizontal="center" vertical="center"/>
    </xf>
    <xf numFmtId="164" fontId="1" fillId="8" borderId="17" xfId="0" applyNumberFormat="1" applyFont="1" applyFill="1" applyBorder="1" applyAlignment="1">
      <alignment horizontal="center" vertical="center" wrapText="1"/>
    </xf>
    <xf numFmtId="164" fontId="1" fillId="8" borderId="18" xfId="0" applyNumberFormat="1" applyFont="1" applyFill="1" applyBorder="1" applyAlignment="1">
      <alignment horizontal="center" vertical="center" wrapText="1"/>
    </xf>
    <xf numFmtId="164" fontId="1" fillId="8" borderId="19" xfId="0" applyNumberFormat="1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"/>
  <sheetViews>
    <sheetView tabSelected="1" workbookViewId="0">
      <selection activeCell="P19" sqref="P19"/>
    </sheetView>
  </sheetViews>
  <sheetFormatPr defaultRowHeight="15" x14ac:dyDescent="0.25"/>
  <cols>
    <col min="1" max="1" width="40.7109375" customWidth="1"/>
  </cols>
  <sheetData>
    <row r="1" spans="1:12" x14ac:dyDescent="0.25">
      <c r="A1" s="115" t="s">
        <v>9</v>
      </c>
      <c r="B1" s="115"/>
      <c r="C1" s="115"/>
      <c r="D1" s="115"/>
      <c r="E1" s="115"/>
      <c r="F1" s="115"/>
    </row>
    <row r="2" spans="1:12" ht="17.25" x14ac:dyDescent="0.25">
      <c r="A2" s="115" t="s">
        <v>13</v>
      </c>
      <c r="B2" s="115"/>
      <c r="C2" s="115"/>
      <c r="D2" s="115"/>
      <c r="E2" s="115"/>
      <c r="F2" s="115"/>
    </row>
    <row r="3" spans="1:12" x14ac:dyDescent="0.25">
      <c r="A3" s="1"/>
      <c r="B3" s="4"/>
      <c r="C3" s="2"/>
      <c r="D3" s="3"/>
      <c r="E3" s="3"/>
      <c r="F3" s="3"/>
    </row>
    <row r="4" spans="1:12" ht="15" customHeight="1" x14ac:dyDescent="0.25">
      <c r="A4" s="116" t="s">
        <v>12</v>
      </c>
      <c r="B4" s="118" t="s">
        <v>0</v>
      </c>
      <c r="C4" s="119"/>
      <c r="D4" s="119"/>
      <c r="E4" s="119"/>
      <c r="F4" s="120"/>
      <c r="G4" s="112" t="s">
        <v>16</v>
      </c>
      <c r="H4" s="113"/>
      <c r="I4" s="113"/>
      <c r="J4" s="113"/>
      <c r="K4" s="114"/>
      <c r="L4" s="111" t="s">
        <v>14</v>
      </c>
    </row>
    <row r="5" spans="1:12" ht="25.5" x14ac:dyDescent="0.25">
      <c r="A5" s="117"/>
      <c r="B5" s="12" t="s">
        <v>1</v>
      </c>
      <c r="C5" s="13" t="s">
        <v>2</v>
      </c>
      <c r="D5" s="14" t="s">
        <v>6</v>
      </c>
      <c r="E5" s="15" t="s">
        <v>5</v>
      </c>
      <c r="F5" s="16" t="s">
        <v>4</v>
      </c>
      <c r="G5" s="22" t="s">
        <v>1</v>
      </c>
      <c r="H5" s="17" t="s">
        <v>2</v>
      </c>
      <c r="I5" s="18" t="s">
        <v>6</v>
      </c>
      <c r="J5" s="19" t="s">
        <v>5</v>
      </c>
      <c r="K5" s="20" t="s">
        <v>4</v>
      </c>
      <c r="L5" s="111"/>
    </row>
    <row r="6" spans="1:12" x14ac:dyDescent="0.25">
      <c r="A6" s="8" t="s">
        <v>8</v>
      </c>
      <c r="B6" s="24"/>
      <c r="C6" s="9"/>
      <c r="D6" s="11">
        <f>SUM(D7:D8)</f>
        <v>11.149000000000001</v>
      </c>
      <c r="E6" s="10">
        <f>SUM(E7:E8)</f>
        <v>1.0591550000000001</v>
      </c>
      <c r="F6" s="26">
        <f>SUM(F7:F8)</f>
        <v>12.208155000000001</v>
      </c>
      <c r="G6" s="24"/>
      <c r="H6" s="9"/>
      <c r="I6" s="11">
        <f>SUM(I7:I8)</f>
        <v>11.1464</v>
      </c>
      <c r="J6" s="10">
        <f>SUM(J7:J8)</f>
        <v>1.058908</v>
      </c>
      <c r="K6" s="26">
        <f>SUM(K7:K8)</f>
        <v>12.205308</v>
      </c>
      <c r="L6" s="35">
        <f>I6/D6*100</f>
        <v>99.976679522827155</v>
      </c>
    </row>
    <row r="7" spans="1:12" x14ac:dyDescent="0.25">
      <c r="A7" s="5" t="s">
        <v>3</v>
      </c>
      <c r="B7" s="25">
        <v>0.98850000000000005</v>
      </c>
      <c r="C7" s="23">
        <v>1</v>
      </c>
      <c r="D7" s="7">
        <f>C7*B7</f>
        <v>0.98850000000000005</v>
      </c>
      <c r="E7" s="6">
        <f>D7*9.5%</f>
        <v>9.3907500000000005E-2</v>
      </c>
      <c r="F7" s="7">
        <f>D7+E7</f>
        <v>1.0824075</v>
      </c>
      <c r="G7" s="25">
        <v>0.9859</v>
      </c>
      <c r="H7" s="21">
        <v>1</v>
      </c>
      <c r="I7" s="7">
        <f>H7*G7</f>
        <v>0.9859</v>
      </c>
      <c r="J7" s="6">
        <f>I7*9.5%</f>
        <v>9.3660500000000008E-2</v>
      </c>
      <c r="K7" s="7">
        <f>I7+J7</f>
        <v>1.0795604999999999</v>
      </c>
      <c r="L7" s="35"/>
    </row>
    <row r="8" spans="1:12" x14ac:dyDescent="0.25">
      <c r="A8" s="28" t="s">
        <v>7</v>
      </c>
      <c r="B8" s="29">
        <v>10.160500000000001</v>
      </c>
      <c r="C8" s="30">
        <v>1</v>
      </c>
      <c r="D8" s="31">
        <f t="shared" ref="D8" si="0">C8*B8</f>
        <v>10.160500000000001</v>
      </c>
      <c r="E8" s="32">
        <f>D8*9.5%</f>
        <v>0.96524750000000004</v>
      </c>
      <c r="F8" s="31">
        <f t="shared" ref="F8" si="1">D8+E8</f>
        <v>11.125747500000001</v>
      </c>
      <c r="G8" s="29">
        <v>10.160500000000001</v>
      </c>
      <c r="H8" s="33">
        <v>1</v>
      </c>
      <c r="I8" s="31">
        <f t="shared" ref="I8" si="2">H8*G8</f>
        <v>10.160500000000001</v>
      </c>
      <c r="J8" s="32">
        <f>I8*9.5%</f>
        <v>0.96524750000000004</v>
      </c>
      <c r="K8" s="31">
        <f t="shared" ref="K8" si="3">I8+J8</f>
        <v>11.125747500000001</v>
      </c>
      <c r="L8" s="35"/>
    </row>
    <row r="11" spans="1:12" ht="17.25" x14ac:dyDescent="0.25">
      <c r="A11" s="115" t="s">
        <v>10</v>
      </c>
      <c r="B11" s="115"/>
      <c r="C11" s="115"/>
      <c r="D11" s="115"/>
      <c r="E11" s="115"/>
      <c r="F11" s="115"/>
    </row>
    <row r="12" spans="1:12" x14ac:dyDescent="0.25">
      <c r="A12" s="1"/>
      <c r="B12" s="4"/>
      <c r="C12" s="2"/>
      <c r="D12" s="3"/>
      <c r="E12" s="3"/>
      <c r="F12" s="3"/>
    </row>
    <row r="13" spans="1:12" ht="15" customHeight="1" x14ac:dyDescent="0.25">
      <c r="A13" s="116" t="s">
        <v>12</v>
      </c>
      <c r="B13" s="118" t="s">
        <v>0</v>
      </c>
      <c r="C13" s="119"/>
      <c r="D13" s="119"/>
      <c r="E13" s="119"/>
      <c r="F13" s="120"/>
      <c r="G13" s="112" t="s">
        <v>16</v>
      </c>
      <c r="H13" s="113"/>
      <c r="I13" s="113"/>
      <c r="J13" s="113"/>
      <c r="K13" s="114"/>
      <c r="L13" s="111" t="s">
        <v>14</v>
      </c>
    </row>
    <row r="14" spans="1:12" ht="25.5" x14ac:dyDescent="0.25">
      <c r="A14" s="117"/>
      <c r="B14" s="12" t="s">
        <v>1</v>
      </c>
      <c r="C14" s="13" t="s">
        <v>2</v>
      </c>
      <c r="D14" s="14" t="s">
        <v>6</v>
      </c>
      <c r="E14" s="15" t="s">
        <v>5</v>
      </c>
      <c r="F14" s="16" t="s">
        <v>4</v>
      </c>
      <c r="G14" s="22" t="s">
        <v>1</v>
      </c>
      <c r="H14" s="17" t="s">
        <v>2</v>
      </c>
      <c r="I14" s="18" t="s">
        <v>6</v>
      </c>
      <c r="J14" s="19" t="s">
        <v>5</v>
      </c>
      <c r="K14" s="20" t="s">
        <v>4</v>
      </c>
      <c r="L14" s="111"/>
    </row>
    <row r="15" spans="1:12" x14ac:dyDescent="0.25">
      <c r="A15" s="8" t="s">
        <v>8</v>
      </c>
      <c r="B15" s="24"/>
      <c r="C15" s="9"/>
      <c r="D15" s="11">
        <f>SUM(D16:D17)</f>
        <v>20.045500000000001</v>
      </c>
      <c r="E15" s="10">
        <f>SUM(E16:E17)</f>
        <v>1.9043225000000001</v>
      </c>
      <c r="F15" s="26">
        <f>SUM(F16:F17)</f>
        <v>21.949822500000003</v>
      </c>
      <c r="G15" s="24"/>
      <c r="H15" s="9"/>
      <c r="I15" s="11">
        <f>SUM(I16:I17)</f>
        <v>20.019500000000001</v>
      </c>
      <c r="J15" s="10">
        <f>SUM(J16:J17)</f>
        <v>1.9018524999999999</v>
      </c>
      <c r="K15" s="26">
        <f>SUM(K16:K17)</f>
        <v>21.921352500000001</v>
      </c>
      <c r="L15" s="35">
        <f>I15/D15*100</f>
        <v>99.870295078695975</v>
      </c>
    </row>
    <row r="16" spans="1:12" x14ac:dyDescent="0.25">
      <c r="A16" s="5" t="s">
        <v>3</v>
      </c>
      <c r="B16" s="25">
        <v>0.98850000000000005</v>
      </c>
      <c r="C16" s="23">
        <v>10</v>
      </c>
      <c r="D16" s="7">
        <f>C16*B16</f>
        <v>9.8849999999999998</v>
      </c>
      <c r="E16" s="6">
        <f>D16*9.5%</f>
        <v>0.93907499999999999</v>
      </c>
      <c r="F16" s="7">
        <f>D16+E16</f>
        <v>10.824075000000001</v>
      </c>
      <c r="G16" s="25">
        <v>0.9859</v>
      </c>
      <c r="H16" s="21">
        <v>10</v>
      </c>
      <c r="I16" s="7">
        <f>H16*G16</f>
        <v>9.859</v>
      </c>
      <c r="J16" s="6">
        <f>I16*9.5%</f>
        <v>0.93660500000000002</v>
      </c>
      <c r="K16" s="7">
        <f>I16+J16</f>
        <v>10.795605</v>
      </c>
      <c r="L16" s="34"/>
    </row>
    <row r="17" spans="1:12" x14ac:dyDescent="0.25">
      <c r="A17" s="28" t="s">
        <v>7</v>
      </c>
      <c r="B17" s="29">
        <v>10.160500000000001</v>
      </c>
      <c r="C17" s="30">
        <v>1</v>
      </c>
      <c r="D17" s="31">
        <f t="shared" ref="D17" si="4">C17*B17</f>
        <v>10.160500000000001</v>
      </c>
      <c r="E17" s="32">
        <f>D17*9.5%</f>
        <v>0.96524750000000004</v>
      </c>
      <c r="F17" s="31">
        <f t="shared" ref="F17" si="5">D17+E17</f>
        <v>11.125747500000001</v>
      </c>
      <c r="G17" s="29">
        <v>10.160500000000001</v>
      </c>
      <c r="H17" s="33">
        <v>1</v>
      </c>
      <c r="I17" s="31">
        <f t="shared" ref="I17" si="6">H17*G17</f>
        <v>10.160500000000001</v>
      </c>
      <c r="J17" s="32">
        <f>I17*9.5%</f>
        <v>0.96524750000000004</v>
      </c>
      <c r="K17" s="31">
        <f t="shared" ref="K17" si="7">I17+J17</f>
        <v>11.125747500000001</v>
      </c>
      <c r="L17" s="34"/>
    </row>
    <row r="18" spans="1:12" x14ac:dyDescent="0.25">
      <c r="A18" s="1"/>
      <c r="B18" s="4"/>
      <c r="C18" s="27"/>
      <c r="D18" s="3"/>
      <c r="E18" s="3"/>
      <c r="F18" s="3"/>
      <c r="G18" s="4"/>
      <c r="H18" s="27"/>
      <c r="I18" s="3"/>
      <c r="J18" s="3"/>
      <c r="K18" s="3"/>
    </row>
    <row r="19" spans="1:12" x14ac:dyDescent="0.25">
      <c r="A19" s="1"/>
      <c r="B19" s="4"/>
      <c r="C19" s="27"/>
      <c r="D19" s="3"/>
      <c r="E19" s="3"/>
      <c r="F19" s="3"/>
      <c r="G19" s="4"/>
      <c r="H19" s="27"/>
      <c r="I19" s="3"/>
      <c r="J19" s="3"/>
      <c r="K19" s="3"/>
    </row>
    <row r="20" spans="1:12" ht="17.25" x14ac:dyDescent="0.25">
      <c r="A20" s="115" t="s">
        <v>11</v>
      </c>
      <c r="B20" s="115"/>
      <c r="C20" s="115"/>
      <c r="D20" s="115"/>
      <c r="E20" s="115"/>
      <c r="F20" s="115"/>
      <c r="G20" s="4"/>
      <c r="H20" s="27"/>
      <c r="I20" s="3"/>
      <c r="J20" s="3"/>
      <c r="K20" s="3"/>
    </row>
    <row r="21" spans="1:12" x14ac:dyDescent="0.25">
      <c r="A21" s="1"/>
      <c r="B21" s="4"/>
      <c r="C21" s="27"/>
      <c r="D21" s="3"/>
      <c r="E21" s="3"/>
      <c r="F21" s="3"/>
      <c r="G21" s="4"/>
      <c r="H21" s="27"/>
      <c r="I21" s="3"/>
      <c r="J21" s="3"/>
      <c r="K21" s="3"/>
    </row>
    <row r="22" spans="1:12" ht="15" customHeight="1" x14ac:dyDescent="0.25">
      <c r="A22" s="116" t="s">
        <v>12</v>
      </c>
      <c r="B22" s="118" t="s">
        <v>0</v>
      </c>
      <c r="C22" s="119"/>
      <c r="D22" s="119"/>
      <c r="E22" s="119"/>
      <c r="F22" s="120"/>
      <c r="G22" s="112" t="s">
        <v>16</v>
      </c>
      <c r="H22" s="113"/>
      <c r="I22" s="113"/>
      <c r="J22" s="113"/>
      <c r="K22" s="114"/>
      <c r="L22" s="111" t="s">
        <v>14</v>
      </c>
    </row>
    <row r="23" spans="1:12" ht="25.5" x14ac:dyDescent="0.25">
      <c r="A23" s="117"/>
      <c r="B23" s="12" t="s">
        <v>1</v>
      </c>
      <c r="C23" s="13" t="s">
        <v>2</v>
      </c>
      <c r="D23" s="14" t="s">
        <v>6</v>
      </c>
      <c r="E23" s="15" t="s">
        <v>5</v>
      </c>
      <c r="F23" s="16" t="s">
        <v>4</v>
      </c>
      <c r="G23" s="22" t="s">
        <v>1</v>
      </c>
      <c r="H23" s="17" t="s">
        <v>2</v>
      </c>
      <c r="I23" s="18" t="s">
        <v>6</v>
      </c>
      <c r="J23" s="19" t="s">
        <v>5</v>
      </c>
      <c r="K23" s="20" t="s">
        <v>4</v>
      </c>
      <c r="L23" s="111"/>
    </row>
    <row r="24" spans="1:12" x14ac:dyDescent="0.25">
      <c r="A24" s="8" t="s">
        <v>8</v>
      </c>
      <c r="B24" s="24"/>
      <c r="C24" s="9"/>
      <c r="D24" s="11">
        <f>SUM(D25:D26)</f>
        <v>24.988</v>
      </c>
      <c r="E24" s="10">
        <f>SUM(E25:E26)</f>
        <v>2.3738600000000001</v>
      </c>
      <c r="F24" s="26">
        <f>SUM(F25:F26)</f>
        <v>27.36186</v>
      </c>
      <c r="G24" s="24"/>
      <c r="H24" s="9"/>
      <c r="I24" s="11">
        <f>SUM(I25:I26)</f>
        <v>24.948999999999998</v>
      </c>
      <c r="J24" s="10">
        <f>SUM(J25:J26)</f>
        <v>2.370155</v>
      </c>
      <c r="K24" s="26">
        <f>SUM(K25:K26)</f>
        <v>27.319155000000002</v>
      </c>
      <c r="L24" s="35">
        <f>I24/D24*100</f>
        <v>99.843925084040336</v>
      </c>
    </row>
    <row r="25" spans="1:12" x14ac:dyDescent="0.25">
      <c r="A25" s="5" t="s">
        <v>3</v>
      </c>
      <c r="B25" s="25">
        <v>0.98850000000000005</v>
      </c>
      <c r="C25" s="23">
        <v>15</v>
      </c>
      <c r="D25" s="7">
        <f>C25*B25</f>
        <v>14.827500000000001</v>
      </c>
      <c r="E25" s="6">
        <f>D25*9.5%</f>
        <v>1.4086125</v>
      </c>
      <c r="F25" s="7">
        <f>D25+E25</f>
        <v>16.236112500000001</v>
      </c>
      <c r="G25" s="25">
        <v>0.9859</v>
      </c>
      <c r="H25" s="21">
        <v>15</v>
      </c>
      <c r="I25" s="7">
        <f>H25*G25</f>
        <v>14.788499999999999</v>
      </c>
      <c r="J25" s="6">
        <f>I25*9.5%</f>
        <v>1.4049075</v>
      </c>
      <c r="K25" s="7">
        <f>I25+J25</f>
        <v>16.193407499999999</v>
      </c>
      <c r="L25" s="34"/>
    </row>
    <row r="26" spans="1:12" x14ac:dyDescent="0.25">
      <c r="A26" s="28" t="s">
        <v>7</v>
      </c>
      <c r="B26" s="29">
        <v>10.160500000000001</v>
      </c>
      <c r="C26" s="30">
        <v>1</v>
      </c>
      <c r="D26" s="31">
        <f t="shared" ref="D26" si="8">C26*B26</f>
        <v>10.160500000000001</v>
      </c>
      <c r="E26" s="32">
        <f>D26*9.5%</f>
        <v>0.96524750000000004</v>
      </c>
      <c r="F26" s="31">
        <f t="shared" ref="F26" si="9">D26+E26</f>
        <v>11.125747500000001</v>
      </c>
      <c r="G26" s="29">
        <v>10.160500000000001</v>
      </c>
      <c r="H26" s="33">
        <v>1</v>
      </c>
      <c r="I26" s="31">
        <f t="shared" ref="I26" si="10">H26*G26</f>
        <v>10.160500000000001</v>
      </c>
      <c r="J26" s="32">
        <f>I26*9.5%</f>
        <v>0.96524750000000004</v>
      </c>
      <c r="K26" s="31">
        <f t="shared" ref="K26" si="11">I26+J26</f>
        <v>11.125747500000001</v>
      </c>
      <c r="L26" s="34"/>
    </row>
    <row r="29" spans="1:12" x14ac:dyDescent="0.25">
      <c r="A29" t="s">
        <v>15</v>
      </c>
    </row>
  </sheetData>
  <mergeCells count="16">
    <mergeCell ref="A1:F1"/>
    <mergeCell ref="A2:F2"/>
    <mergeCell ref="A4:A5"/>
    <mergeCell ref="B4:F4"/>
    <mergeCell ref="G4:K4"/>
    <mergeCell ref="L4:L5"/>
    <mergeCell ref="L13:L14"/>
    <mergeCell ref="L22:L23"/>
    <mergeCell ref="G22:K22"/>
    <mergeCell ref="A20:F20"/>
    <mergeCell ref="G13:K13"/>
    <mergeCell ref="A11:F11"/>
    <mergeCell ref="A13:A14"/>
    <mergeCell ref="B13:F13"/>
    <mergeCell ref="A22:A23"/>
    <mergeCell ref="B22:F22"/>
  </mergeCells>
  <pageMargins left="0.23622047244094491" right="0.23622047244094491" top="0.35433070866141736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9C140-BA1B-4706-8392-B48F77E9FC49}">
  <dimension ref="A1:L51"/>
  <sheetViews>
    <sheetView topLeftCell="A13" workbookViewId="0">
      <selection activeCell="M23" sqref="M23:N23"/>
    </sheetView>
  </sheetViews>
  <sheetFormatPr defaultRowHeight="15" x14ac:dyDescent="0.25"/>
  <cols>
    <col min="1" max="1" width="46.28515625" customWidth="1"/>
  </cols>
  <sheetData>
    <row r="1" spans="1:12" x14ac:dyDescent="0.25">
      <c r="A1" s="115" t="s">
        <v>17</v>
      </c>
      <c r="B1" s="115"/>
      <c r="C1" s="115"/>
      <c r="D1" s="115"/>
      <c r="E1" s="115"/>
      <c r="F1" s="115"/>
      <c r="G1" s="36"/>
      <c r="H1" s="36"/>
      <c r="I1" s="1"/>
      <c r="J1" s="1"/>
      <c r="K1" s="1"/>
    </row>
    <row r="2" spans="1:12" ht="17.25" x14ac:dyDescent="0.25">
      <c r="A2" s="115" t="s">
        <v>13</v>
      </c>
      <c r="B2" s="115"/>
      <c r="C2" s="115"/>
      <c r="D2" s="115"/>
      <c r="E2" s="115"/>
      <c r="F2" s="115"/>
      <c r="G2" s="1"/>
      <c r="H2" s="1"/>
      <c r="I2" s="1"/>
      <c r="J2" s="1"/>
      <c r="K2" s="1"/>
    </row>
    <row r="3" spans="1:12" ht="15.75" thickBot="1" x14ac:dyDescent="0.3">
      <c r="A3" s="1"/>
      <c r="B3" s="4"/>
      <c r="C3" s="2"/>
      <c r="D3" s="3"/>
      <c r="E3" s="3"/>
      <c r="F3" s="3"/>
      <c r="G3" s="1"/>
      <c r="H3" s="1"/>
      <c r="I3" s="1"/>
      <c r="J3" s="1"/>
      <c r="K3" s="1"/>
    </row>
    <row r="4" spans="1:12" x14ac:dyDescent="0.25">
      <c r="A4" s="123" t="s">
        <v>18</v>
      </c>
      <c r="B4" s="119" t="s">
        <v>19</v>
      </c>
      <c r="C4" s="119"/>
      <c r="D4" s="119"/>
      <c r="E4" s="119"/>
      <c r="F4" s="125"/>
      <c r="G4" s="126" t="s">
        <v>20</v>
      </c>
      <c r="H4" s="127"/>
      <c r="I4" s="127"/>
      <c r="J4" s="127"/>
      <c r="K4" s="128"/>
      <c r="L4" s="121" t="s">
        <v>14</v>
      </c>
    </row>
    <row r="5" spans="1:12" ht="25.5" x14ac:dyDescent="0.25">
      <c r="A5" s="124"/>
      <c r="B5" s="37" t="s">
        <v>1</v>
      </c>
      <c r="C5" s="13" t="s">
        <v>2</v>
      </c>
      <c r="D5" s="14" t="s">
        <v>6</v>
      </c>
      <c r="E5" s="15" t="s">
        <v>5</v>
      </c>
      <c r="F5" s="16" t="s">
        <v>4</v>
      </c>
      <c r="G5" s="38" t="s">
        <v>1</v>
      </c>
      <c r="H5" s="17" t="s">
        <v>2</v>
      </c>
      <c r="I5" s="18" t="s">
        <v>6</v>
      </c>
      <c r="J5" s="19" t="s">
        <v>5</v>
      </c>
      <c r="K5" s="39" t="s">
        <v>4</v>
      </c>
      <c r="L5" s="122"/>
    </row>
    <row r="6" spans="1:12" x14ac:dyDescent="0.25">
      <c r="A6" s="40" t="s">
        <v>8</v>
      </c>
      <c r="B6" s="41"/>
      <c r="C6" s="9"/>
      <c r="D6" s="42">
        <f>D7+D10+D14</f>
        <v>21.241700000000002</v>
      </c>
      <c r="E6" s="10">
        <f>E7+E10+E14</f>
        <v>2.0129454999999998</v>
      </c>
      <c r="F6" s="10">
        <f>F7+F10+F14</f>
        <v>23.254645500000002</v>
      </c>
      <c r="G6" s="43"/>
      <c r="H6" s="9"/>
      <c r="I6" s="42">
        <f>I7+I10+I14</f>
        <v>21.167899999999999</v>
      </c>
      <c r="J6" s="10">
        <f>J7+J10+J14</f>
        <v>2.0059345</v>
      </c>
      <c r="K6" s="44">
        <f>K7+K10+K14</f>
        <v>23.173834500000002</v>
      </c>
      <c r="L6" s="45">
        <f>I6/D6*100</f>
        <v>99.652570180352782</v>
      </c>
    </row>
    <row r="7" spans="1:12" x14ac:dyDescent="0.25">
      <c r="A7" s="46" t="s">
        <v>21</v>
      </c>
      <c r="B7" s="47"/>
      <c r="C7" s="48"/>
      <c r="D7" s="49">
        <f>D8+D9</f>
        <v>11.149000000000001</v>
      </c>
      <c r="E7" s="50">
        <f>E8+E9</f>
        <v>1.0591550000000001</v>
      </c>
      <c r="F7" s="51">
        <f>F8+F9</f>
        <v>12.208155000000001</v>
      </c>
      <c r="G7" s="52"/>
      <c r="H7" s="48"/>
      <c r="I7" s="49">
        <f>I8+I9</f>
        <v>11.1464</v>
      </c>
      <c r="J7" s="50">
        <f>J8+J9</f>
        <v>1.058908</v>
      </c>
      <c r="K7" s="53">
        <f>K8+K9</f>
        <v>12.205308</v>
      </c>
      <c r="L7" s="45">
        <f t="shared" ref="L7:L14" si="0">I7/D7*100</f>
        <v>99.976679522827155</v>
      </c>
    </row>
    <row r="8" spans="1:12" x14ac:dyDescent="0.25">
      <c r="A8" s="54" t="s">
        <v>3</v>
      </c>
      <c r="B8" s="55">
        <v>0.98850000000000005</v>
      </c>
      <c r="C8" s="21">
        <v>1</v>
      </c>
      <c r="D8" s="7">
        <f>C8*B8</f>
        <v>0.98850000000000005</v>
      </c>
      <c r="E8" s="6">
        <f>D8*9.5%</f>
        <v>9.3907500000000005E-2</v>
      </c>
      <c r="F8" s="7">
        <f>D8+E8</f>
        <v>1.0824075</v>
      </c>
      <c r="G8" s="55">
        <v>0.9859</v>
      </c>
      <c r="H8" s="21">
        <v>1</v>
      </c>
      <c r="I8" s="7">
        <f>H8*G8</f>
        <v>0.9859</v>
      </c>
      <c r="J8" s="6">
        <f>I8*9.5%</f>
        <v>9.3660500000000008E-2</v>
      </c>
      <c r="K8" s="56">
        <f>I8+J8</f>
        <v>1.0795604999999999</v>
      </c>
      <c r="L8" s="57"/>
    </row>
    <row r="9" spans="1:12" x14ac:dyDescent="0.25">
      <c r="A9" s="5" t="s">
        <v>7</v>
      </c>
      <c r="B9" s="58">
        <v>10.160500000000001</v>
      </c>
      <c r="C9" s="59">
        <v>1</v>
      </c>
      <c r="D9" s="60">
        <f t="shared" ref="D9" si="1">C9*B9</f>
        <v>10.160500000000001</v>
      </c>
      <c r="E9" s="61">
        <f>D9*9.5%</f>
        <v>0.96524750000000004</v>
      </c>
      <c r="F9" s="60">
        <f t="shared" ref="F9" si="2">D9+E9</f>
        <v>11.125747500000001</v>
      </c>
      <c r="G9" s="58">
        <v>10.160500000000001</v>
      </c>
      <c r="H9" s="59">
        <v>1</v>
      </c>
      <c r="I9" s="60">
        <f t="shared" ref="I9" si="3">H9*G9</f>
        <v>10.160500000000001</v>
      </c>
      <c r="J9" s="61">
        <f>I9*9.5%</f>
        <v>0.96524750000000004</v>
      </c>
      <c r="K9" s="62">
        <f t="shared" ref="K9" si="4">I9+J9</f>
        <v>11.125747500000001</v>
      </c>
      <c r="L9" s="57"/>
    </row>
    <row r="10" spans="1:12" x14ac:dyDescent="0.25">
      <c r="A10" s="63" t="s">
        <v>22</v>
      </c>
      <c r="B10" s="64"/>
      <c r="C10" s="65"/>
      <c r="D10" s="66">
        <f>D11+D12+D13</f>
        <v>8.0838000000000001</v>
      </c>
      <c r="E10" s="67">
        <f>E11+E12+E13</f>
        <v>0.76294499999999998</v>
      </c>
      <c r="F10" s="68">
        <f>F11+F12+F13</f>
        <v>8.8467450000000003</v>
      </c>
      <c r="G10" s="64"/>
      <c r="H10" s="65"/>
      <c r="I10" s="66">
        <f>I11+I12+I13</f>
        <v>7.9453000000000005</v>
      </c>
      <c r="J10" s="67">
        <f>J11+J12+J13</f>
        <v>0.74978750000000005</v>
      </c>
      <c r="K10" s="69">
        <f>K11+K12+K13</f>
        <v>8.6950874999999996</v>
      </c>
      <c r="L10" s="45">
        <f t="shared" si="0"/>
        <v>98.286696850491111</v>
      </c>
    </row>
    <row r="11" spans="1:12" x14ac:dyDescent="0.25">
      <c r="A11" s="70" t="s">
        <v>23</v>
      </c>
      <c r="B11" s="71">
        <v>0.2722</v>
      </c>
      <c r="C11" s="72">
        <v>1</v>
      </c>
      <c r="D11" s="73">
        <f>C11*B11</f>
        <v>0.2722</v>
      </c>
      <c r="E11" s="74">
        <f>D11*9.5%</f>
        <v>2.5859E-2</v>
      </c>
      <c r="F11" s="73">
        <f>D11+E11</f>
        <v>0.29805900000000002</v>
      </c>
      <c r="G11" s="71">
        <v>0.2681</v>
      </c>
      <c r="H11" s="72">
        <v>1</v>
      </c>
      <c r="I11" s="73">
        <f>H11*G11</f>
        <v>0.2681</v>
      </c>
      <c r="J11" s="74">
        <f>I11*9.5%</f>
        <v>2.5469499999999999E-2</v>
      </c>
      <c r="K11" s="75">
        <f>I11+J11</f>
        <v>0.29356949999999998</v>
      </c>
      <c r="L11" s="57"/>
    </row>
    <row r="12" spans="1:12" x14ac:dyDescent="0.25">
      <c r="A12" s="70" t="s">
        <v>7</v>
      </c>
      <c r="B12" s="76">
        <v>7.7587999999999999</v>
      </c>
      <c r="C12" s="77">
        <v>1</v>
      </c>
      <c r="D12" s="78">
        <f t="shared" ref="D12:D13" si="5">C12*B12</f>
        <v>7.7587999999999999</v>
      </c>
      <c r="E12" s="79">
        <f>D12*9.5%</f>
        <v>0.73708600000000002</v>
      </c>
      <c r="F12" s="78">
        <f>D12+E12</f>
        <v>8.4958860000000005</v>
      </c>
      <c r="G12" s="76">
        <v>7.6243999999999996</v>
      </c>
      <c r="H12" s="77">
        <v>1</v>
      </c>
      <c r="I12" s="78">
        <f t="shared" ref="I12:I13" si="6">H12*G12</f>
        <v>7.6243999999999996</v>
      </c>
      <c r="J12" s="79">
        <f>I12*9.5%</f>
        <v>0.72431800000000002</v>
      </c>
      <c r="K12" s="80">
        <f>I12+J12</f>
        <v>8.3487179999999999</v>
      </c>
      <c r="L12" s="57"/>
    </row>
    <row r="13" spans="1:12" x14ac:dyDescent="0.25">
      <c r="A13" s="81" t="s">
        <v>24</v>
      </c>
      <c r="B13" s="82">
        <v>5.28E-2</v>
      </c>
      <c r="C13" s="83">
        <v>1</v>
      </c>
      <c r="D13" s="84">
        <f t="shared" si="5"/>
        <v>5.28E-2</v>
      </c>
      <c r="E13" s="85">
        <v>0</v>
      </c>
      <c r="F13" s="84">
        <f>D13</f>
        <v>5.28E-2</v>
      </c>
      <c r="G13" s="82">
        <v>5.28E-2</v>
      </c>
      <c r="H13" s="83">
        <v>1</v>
      </c>
      <c r="I13" s="84">
        <f t="shared" si="6"/>
        <v>5.28E-2</v>
      </c>
      <c r="J13" s="85">
        <v>0</v>
      </c>
      <c r="K13" s="86">
        <f>I13</f>
        <v>5.28E-2</v>
      </c>
      <c r="L13" s="57"/>
    </row>
    <row r="14" spans="1:12" x14ac:dyDescent="0.25">
      <c r="A14" s="87" t="s">
        <v>25</v>
      </c>
      <c r="B14" s="88"/>
      <c r="C14" s="89"/>
      <c r="D14" s="90">
        <f>D15+D16</f>
        <v>2.0089000000000001</v>
      </c>
      <c r="E14" s="91">
        <f>E15+E16</f>
        <v>0.1908455</v>
      </c>
      <c r="F14" s="92">
        <f>F15+F16</f>
        <v>2.1997455000000001</v>
      </c>
      <c r="G14" s="88"/>
      <c r="H14" s="89"/>
      <c r="I14" s="90">
        <f>I15+I16</f>
        <v>2.0762</v>
      </c>
      <c r="J14" s="91">
        <f>J15+J16</f>
        <v>0.197239</v>
      </c>
      <c r="K14" s="93">
        <f>K15+K16</f>
        <v>2.2734389999999998</v>
      </c>
      <c r="L14" s="45">
        <f t="shared" si="0"/>
        <v>103.35009209019861</v>
      </c>
    </row>
    <row r="15" spans="1:12" x14ac:dyDescent="0.25">
      <c r="A15" s="94" t="s">
        <v>26</v>
      </c>
      <c r="B15" s="95">
        <v>1.0282</v>
      </c>
      <c r="C15" s="96">
        <v>1</v>
      </c>
      <c r="D15" s="97">
        <f t="shared" ref="D15:D16" si="7">C15*B15</f>
        <v>1.0282</v>
      </c>
      <c r="E15" s="98">
        <f>D15*9.5%</f>
        <v>9.7679000000000002E-2</v>
      </c>
      <c r="F15" s="97">
        <f>D15+E15</f>
        <v>1.1258790000000001</v>
      </c>
      <c r="G15" s="95">
        <v>1.1465000000000001</v>
      </c>
      <c r="H15" s="96">
        <v>1</v>
      </c>
      <c r="I15" s="97">
        <f t="shared" ref="I15:I16" si="8">H15*G15</f>
        <v>1.1465000000000001</v>
      </c>
      <c r="J15" s="98">
        <f>I15*9.5%</f>
        <v>0.10891750000000001</v>
      </c>
      <c r="K15" s="99">
        <f>I15+J15</f>
        <v>1.2554175000000001</v>
      </c>
      <c r="L15" s="57"/>
    </row>
    <row r="16" spans="1:12" ht="15.75" thickBot="1" x14ac:dyDescent="0.3">
      <c r="A16" s="100" t="s">
        <v>7</v>
      </c>
      <c r="B16" s="101">
        <v>0.98070000000000002</v>
      </c>
      <c r="C16" s="102">
        <v>1</v>
      </c>
      <c r="D16" s="103">
        <f t="shared" si="7"/>
        <v>0.98070000000000002</v>
      </c>
      <c r="E16" s="104">
        <f>D16*9.5%</f>
        <v>9.3166499999999999E-2</v>
      </c>
      <c r="F16" s="105">
        <f>D16+E16</f>
        <v>1.0738665000000001</v>
      </c>
      <c r="G16" s="101">
        <v>0.92969999999999997</v>
      </c>
      <c r="H16" s="106">
        <v>1</v>
      </c>
      <c r="I16" s="107">
        <f t="shared" si="8"/>
        <v>0.92969999999999997</v>
      </c>
      <c r="J16" s="108">
        <f>I16*9.5%</f>
        <v>8.8321499999999997E-2</v>
      </c>
      <c r="K16" s="109">
        <f>I16+J16</f>
        <v>1.0180214999999999</v>
      </c>
      <c r="L16" s="57"/>
    </row>
    <row r="17" spans="1:12" x14ac:dyDescent="0.25">
      <c r="A17" s="1"/>
      <c r="B17" s="4"/>
      <c r="C17" s="2"/>
      <c r="D17" s="3"/>
      <c r="E17" s="3"/>
      <c r="F17" s="3"/>
      <c r="G17" s="1"/>
      <c r="H17" s="1"/>
      <c r="I17" s="1"/>
      <c r="J17" s="1"/>
      <c r="K17" s="1"/>
      <c r="L17" s="110"/>
    </row>
    <row r="18" spans="1:12" x14ac:dyDescent="0.25">
      <c r="L18" s="110"/>
    </row>
    <row r="19" spans="1:12" x14ac:dyDescent="0.25">
      <c r="A19" s="115" t="s">
        <v>17</v>
      </c>
      <c r="B19" s="115"/>
      <c r="C19" s="115"/>
      <c r="D19" s="115"/>
      <c r="E19" s="115"/>
      <c r="F19" s="115"/>
      <c r="G19" s="36"/>
      <c r="H19" s="36"/>
      <c r="I19" s="1"/>
      <c r="J19" s="1"/>
      <c r="K19" s="1"/>
    </row>
    <row r="20" spans="1:12" ht="17.25" x14ac:dyDescent="0.25">
      <c r="A20" s="115" t="s">
        <v>10</v>
      </c>
      <c r="B20" s="115"/>
      <c r="C20" s="115"/>
      <c r="D20" s="115"/>
      <c r="E20" s="115"/>
      <c r="F20" s="115"/>
      <c r="G20" s="1"/>
      <c r="H20" s="1"/>
      <c r="I20" s="1"/>
      <c r="J20" s="1"/>
      <c r="K20" s="1"/>
    </row>
    <row r="21" spans="1:12" ht="15.75" thickBot="1" x14ac:dyDescent="0.3">
      <c r="A21" s="1"/>
      <c r="B21" s="4"/>
      <c r="C21" s="2"/>
      <c r="D21" s="3"/>
      <c r="E21" s="3"/>
      <c r="F21" s="3"/>
      <c r="G21" s="1"/>
      <c r="H21" s="1"/>
      <c r="I21" s="1"/>
      <c r="J21" s="1"/>
      <c r="K21" s="1"/>
    </row>
    <row r="22" spans="1:12" x14ac:dyDescent="0.25">
      <c r="A22" s="123" t="s">
        <v>18</v>
      </c>
      <c r="B22" s="119" t="s">
        <v>19</v>
      </c>
      <c r="C22" s="119"/>
      <c r="D22" s="119"/>
      <c r="E22" s="119"/>
      <c r="F22" s="125"/>
      <c r="G22" s="126" t="s">
        <v>20</v>
      </c>
      <c r="H22" s="127"/>
      <c r="I22" s="127"/>
      <c r="J22" s="127"/>
      <c r="K22" s="128"/>
      <c r="L22" s="121" t="s">
        <v>14</v>
      </c>
    </row>
    <row r="23" spans="1:12" ht="25.5" x14ac:dyDescent="0.25">
      <c r="A23" s="124"/>
      <c r="B23" s="37" t="s">
        <v>1</v>
      </c>
      <c r="C23" s="13" t="s">
        <v>2</v>
      </c>
      <c r="D23" s="14" t="s">
        <v>6</v>
      </c>
      <c r="E23" s="15" t="s">
        <v>5</v>
      </c>
      <c r="F23" s="16" t="s">
        <v>4</v>
      </c>
      <c r="G23" s="38" t="s">
        <v>1</v>
      </c>
      <c r="H23" s="17" t="s">
        <v>2</v>
      </c>
      <c r="I23" s="18" t="s">
        <v>6</v>
      </c>
      <c r="J23" s="19" t="s">
        <v>5</v>
      </c>
      <c r="K23" s="39" t="s">
        <v>4</v>
      </c>
      <c r="L23" s="122"/>
    </row>
    <row r="24" spans="1:12" x14ac:dyDescent="0.25">
      <c r="A24" s="40" t="s">
        <v>8</v>
      </c>
      <c r="B24" s="41"/>
      <c r="C24" s="9"/>
      <c r="D24" s="42">
        <f>D25+D28+D32</f>
        <v>42.317</v>
      </c>
      <c r="E24" s="10">
        <f>E25+E28+E32</f>
        <v>3.9699550000000001</v>
      </c>
      <c r="F24" s="10">
        <f>F25+F28+F32</f>
        <v>46.286955000000006</v>
      </c>
      <c r="G24" s="43"/>
      <c r="H24" s="9"/>
      <c r="I24" s="42">
        <f>I25+I28+I32</f>
        <v>43.247599999999998</v>
      </c>
      <c r="J24" s="10">
        <f>J25+J28+J32</f>
        <v>4.0583619999999998</v>
      </c>
      <c r="K24" s="44">
        <f>K25+K28+K32</f>
        <v>47.305962000000008</v>
      </c>
      <c r="L24" s="45">
        <f>I24/D24*100</f>
        <v>102.19911619443722</v>
      </c>
    </row>
    <row r="25" spans="1:12" x14ac:dyDescent="0.25">
      <c r="A25" s="46" t="s">
        <v>21</v>
      </c>
      <c r="B25" s="47"/>
      <c r="C25" s="48"/>
      <c r="D25" s="49">
        <f>D26+D27</f>
        <v>20.045500000000001</v>
      </c>
      <c r="E25" s="50">
        <f>E26+E27</f>
        <v>1.9043225000000001</v>
      </c>
      <c r="F25" s="51">
        <f>F26+F27</f>
        <v>21.949822500000003</v>
      </c>
      <c r="G25" s="52"/>
      <c r="H25" s="48"/>
      <c r="I25" s="49">
        <f>I26+I27</f>
        <v>20.019500000000001</v>
      </c>
      <c r="J25" s="50">
        <f>J26+J27</f>
        <v>1.9018524999999999</v>
      </c>
      <c r="K25" s="53">
        <f>K26+K27</f>
        <v>21.921352500000001</v>
      </c>
      <c r="L25" s="45">
        <f t="shared" ref="L25:L32" si="9">I25/D25*100</f>
        <v>99.870295078695975</v>
      </c>
    </row>
    <row r="26" spans="1:12" x14ac:dyDescent="0.25">
      <c r="A26" s="54" t="s">
        <v>3</v>
      </c>
      <c r="B26" s="55">
        <v>0.98850000000000005</v>
      </c>
      <c r="C26" s="21">
        <v>10</v>
      </c>
      <c r="D26" s="7">
        <f>C26*B26</f>
        <v>9.8849999999999998</v>
      </c>
      <c r="E26" s="6">
        <f>D26*9.5%</f>
        <v>0.93907499999999999</v>
      </c>
      <c r="F26" s="7">
        <f>D26+E26</f>
        <v>10.824075000000001</v>
      </c>
      <c r="G26" s="55">
        <v>0.9859</v>
      </c>
      <c r="H26" s="21">
        <v>10</v>
      </c>
      <c r="I26" s="7">
        <f>H26*G26</f>
        <v>9.859</v>
      </c>
      <c r="J26" s="6">
        <f>I26*9.5%</f>
        <v>0.93660500000000002</v>
      </c>
      <c r="K26" s="56">
        <f>I26+J26</f>
        <v>10.795605</v>
      </c>
      <c r="L26" s="57"/>
    </row>
    <row r="27" spans="1:12" x14ac:dyDescent="0.25">
      <c r="A27" s="5" t="s">
        <v>7</v>
      </c>
      <c r="B27" s="58">
        <v>10.160500000000001</v>
      </c>
      <c r="C27" s="59">
        <v>1</v>
      </c>
      <c r="D27" s="60">
        <f t="shared" ref="D27" si="10">C27*B27</f>
        <v>10.160500000000001</v>
      </c>
      <c r="E27" s="61">
        <f>D27*9.5%</f>
        <v>0.96524750000000004</v>
      </c>
      <c r="F27" s="60">
        <f t="shared" ref="F27" si="11">D27+E27</f>
        <v>11.125747500000001</v>
      </c>
      <c r="G27" s="58">
        <v>10.160500000000001</v>
      </c>
      <c r="H27" s="59">
        <v>1</v>
      </c>
      <c r="I27" s="60">
        <f t="shared" ref="I27" si="12">H27*G27</f>
        <v>10.160500000000001</v>
      </c>
      <c r="J27" s="61">
        <f>I27*9.5%</f>
        <v>0.96524750000000004</v>
      </c>
      <c r="K27" s="62">
        <f t="shared" ref="K27" si="13">I27+J27</f>
        <v>11.125747500000001</v>
      </c>
      <c r="L27" s="57"/>
    </row>
    <row r="28" spans="1:12" x14ac:dyDescent="0.25">
      <c r="A28" s="63" t="s">
        <v>22</v>
      </c>
      <c r="B28" s="64"/>
      <c r="C28" s="65"/>
      <c r="D28" s="66">
        <f>D29+D30+D31</f>
        <v>11.008800000000001</v>
      </c>
      <c r="E28" s="67">
        <f>E29+E30+E31</f>
        <v>0.99567600000000001</v>
      </c>
      <c r="F28" s="68">
        <f>F29+F30+F31</f>
        <v>12.004476</v>
      </c>
      <c r="G28" s="64"/>
      <c r="H28" s="65"/>
      <c r="I28" s="66">
        <f>I29+I30+I31</f>
        <v>10.833399999999999</v>
      </c>
      <c r="J28" s="67">
        <f>J29+J30+J31</f>
        <v>0.97901300000000002</v>
      </c>
      <c r="K28" s="69">
        <f>K29+K30+K31</f>
        <v>11.812413000000001</v>
      </c>
      <c r="L28" s="45">
        <f t="shared" si="9"/>
        <v>98.406729162124833</v>
      </c>
    </row>
    <row r="29" spans="1:12" x14ac:dyDescent="0.25">
      <c r="A29" s="70" t="s">
        <v>23</v>
      </c>
      <c r="B29" s="71">
        <v>0.2722</v>
      </c>
      <c r="C29" s="72">
        <v>10</v>
      </c>
      <c r="D29" s="73">
        <f>C29*B29</f>
        <v>2.722</v>
      </c>
      <c r="E29" s="74">
        <f>D29*9.5%</f>
        <v>0.25858999999999999</v>
      </c>
      <c r="F29" s="73">
        <f>D29+E29</f>
        <v>2.9805899999999999</v>
      </c>
      <c r="G29" s="71">
        <v>0.2681</v>
      </c>
      <c r="H29" s="72">
        <v>10</v>
      </c>
      <c r="I29" s="73">
        <f>H29*G29</f>
        <v>2.681</v>
      </c>
      <c r="J29" s="74">
        <f>I29*9.5%</f>
        <v>0.254695</v>
      </c>
      <c r="K29" s="75">
        <f>I29+J29</f>
        <v>2.9356949999999999</v>
      </c>
      <c r="L29" s="57"/>
    </row>
    <row r="30" spans="1:12" x14ac:dyDescent="0.25">
      <c r="A30" s="70" t="s">
        <v>7</v>
      </c>
      <c r="B30" s="76">
        <v>7.7587999999999999</v>
      </c>
      <c r="C30" s="77">
        <v>1</v>
      </c>
      <c r="D30" s="78">
        <f t="shared" ref="D30:D31" si="14">C30*B30</f>
        <v>7.7587999999999999</v>
      </c>
      <c r="E30" s="79">
        <f>D30*9.5%</f>
        <v>0.73708600000000002</v>
      </c>
      <c r="F30" s="78">
        <f>D30+E30</f>
        <v>8.4958860000000005</v>
      </c>
      <c r="G30" s="76">
        <v>7.6243999999999996</v>
      </c>
      <c r="H30" s="77">
        <v>1</v>
      </c>
      <c r="I30" s="78">
        <f t="shared" ref="I30:I31" si="15">H30*G30</f>
        <v>7.6243999999999996</v>
      </c>
      <c r="J30" s="79">
        <f>I30*9.5%</f>
        <v>0.72431800000000002</v>
      </c>
      <c r="K30" s="80">
        <f>I30+J30</f>
        <v>8.3487179999999999</v>
      </c>
      <c r="L30" s="57"/>
    </row>
    <row r="31" spans="1:12" x14ac:dyDescent="0.25">
      <c r="A31" s="81" t="s">
        <v>24</v>
      </c>
      <c r="B31" s="82">
        <v>5.28E-2</v>
      </c>
      <c r="C31" s="83">
        <v>10</v>
      </c>
      <c r="D31" s="84">
        <f t="shared" si="14"/>
        <v>0.52800000000000002</v>
      </c>
      <c r="E31" s="85">
        <v>0</v>
      </c>
      <c r="F31" s="84">
        <f>D31</f>
        <v>0.52800000000000002</v>
      </c>
      <c r="G31" s="82">
        <v>5.28E-2</v>
      </c>
      <c r="H31" s="83">
        <v>10</v>
      </c>
      <c r="I31" s="84">
        <f t="shared" si="15"/>
        <v>0.52800000000000002</v>
      </c>
      <c r="J31" s="85">
        <v>0</v>
      </c>
      <c r="K31" s="86">
        <f>I31</f>
        <v>0.52800000000000002</v>
      </c>
      <c r="L31" s="57"/>
    </row>
    <row r="32" spans="1:12" x14ac:dyDescent="0.25">
      <c r="A32" s="87" t="s">
        <v>25</v>
      </c>
      <c r="B32" s="88"/>
      <c r="C32" s="89"/>
      <c r="D32" s="90">
        <f>D33+D34</f>
        <v>11.262700000000001</v>
      </c>
      <c r="E32" s="91">
        <f>E33+E34</f>
        <v>1.0699565</v>
      </c>
      <c r="F32" s="92">
        <f>F33+F34</f>
        <v>12.332656499999999</v>
      </c>
      <c r="G32" s="88"/>
      <c r="H32" s="89"/>
      <c r="I32" s="90">
        <f>I33+I34</f>
        <v>12.3947</v>
      </c>
      <c r="J32" s="91">
        <f>J33+J34</f>
        <v>1.1774964999999999</v>
      </c>
      <c r="K32" s="93">
        <f>K33+K34</f>
        <v>13.5721965</v>
      </c>
      <c r="L32" s="45">
        <f t="shared" si="9"/>
        <v>110.05087590009499</v>
      </c>
    </row>
    <row r="33" spans="1:12" x14ac:dyDescent="0.25">
      <c r="A33" s="94" t="s">
        <v>26</v>
      </c>
      <c r="B33" s="95">
        <v>1.0282</v>
      </c>
      <c r="C33" s="96">
        <v>10</v>
      </c>
      <c r="D33" s="97">
        <f t="shared" ref="D33:D34" si="16">C33*B33</f>
        <v>10.282</v>
      </c>
      <c r="E33" s="98">
        <f>D33*9.5%</f>
        <v>0.97679000000000005</v>
      </c>
      <c r="F33" s="97">
        <f>D33+E33</f>
        <v>11.258789999999999</v>
      </c>
      <c r="G33" s="95">
        <v>1.1465000000000001</v>
      </c>
      <c r="H33" s="96">
        <v>10</v>
      </c>
      <c r="I33" s="97">
        <f t="shared" ref="I33:I34" si="17">H33*G33</f>
        <v>11.465</v>
      </c>
      <c r="J33" s="98">
        <f>I33*9.5%</f>
        <v>1.089175</v>
      </c>
      <c r="K33" s="99">
        <f>I33+J33</f>
        <v>12.554175000000001</v>
      </c>
      <c r="L33" s="57"/>
    </row>
    <row r="34" spans="1:12" ht="15.75" thickBot="1" x14ac:dyDescent="0.3">
      <c r="A34" s="100" t="s">
        <v>7</v>
      </c>
      <c r="B34" s="101">
        <v>0.98070000000000002</v>
      </c>
      <c r="C34" s="102">
        <v>1</v>
      </c>
      <c r="D34" s="103">
        <f t="shared" si="16"/>
        <v>0.98070000000000002</v>
      </c>
      <c r="E34" s="104">
        <f>D34*9.5%</f>
        <v>9.3166499999999999E-2</v>
      </c>
      <c r="F34" s="105">
        <f>D34+E34</f>
        <v>1.0738665000000001</v>
      </c>
      <c r="G34" s="101">
        <v>0.92969999999999997</v>
      </c>
      <c r="H34" s="106">
        <v>1</v>
      </c>
      <c r="I34" s="107">
        <f t="shared" si="17"/>
        <v>0.92969999999999997</v>
      </c>
      <c r="J34" s="108">
        <f>I34*9.5%</f>
        <v>8.8321499999999997E-2</v>
      </c>
      <c r="K34" s="109">
        <f>I34+J34</f>
        <v>1.0180214999999999</v>
      </c>
      <c r="L34" s="57"/>
    </row>
    <row r="35" spans="1:12" x14ac:dyDescent="0.25">
      <c r="A35" s="1"/>
      <c r="B35" s="4"/>
      <c r="C35" s="2"/>
      <c r="D35" s="3"/>
      <c r="E35" s="3"/>
      <c r="F35" s="3"/>
      <c r="G35" s="1"/>
      <c r="H35" s="1"/>
      <c r="I35" s="1"/>
      <c r="J35" s="1"/>
      <c r="K35" s="1"/>
    </row>
    <row r="36" spans="1:12" x14ac:dyDescent="0.25">
      <c r="A36" s="115" t="s">
        <v>17</v>
      </c>
      <c r="B36" s="115"/>
      <c r="C36" s="115"/>
      <c r="D36" s="115"/>
      <c r="E36" s="115"/>
      <c r="F36" s="115"/>
      <c r="G36" s="36"/>
      <c r="H36" s="36"/>
      <c r="I36" s="1"/>
      <c r="J36" s="1"/>
      <c r="K36" s="1"/>
    </row>
    <row r="37" spans="1:12" ht="17.25" x14ac:dyDescent="0.25">
      <c r="A37" s="115" t="s">
        <v>11</v>
      </c>
      <c r="B37" s="115"/>
      <c r="C37" s="115"/>
      <c r="D37" s="115"/>
      <c r="E37" s="115"/>
      <c r="F37" s="115"/>
      <c r="G37" s="1"/>
      <c r="H37" s="1"/>
      <c r="I37" s="1"/>
      <c r="J37" s="1"/>
      <c r="K37" s="1"/>
    </row>
    <row r="38" spans="1:12" ht="15.75" thickBot="1" x14ac:dyDescent="0.3">
      <c r="A38" s="1"/>
      <c r="B38" s="4"/>
      <c r="C38" s="2"/>
      <c r="D38" s="3"/>
      <c r="E38" s="3"/>
      <c r="F38" s="3"/>
      <c r="G38" s="1"/>
      <c r="H38" s="1"/>
      <c r="I38" s="1"/>
      <c r="J38" s="1"/>
      <c r="K38" s="1"/>
    </row>
    <row r="39" spans="1:12" x14ac:dyDescent="0.25">
      <c r="A39" s="123" t="s">
        <v>18</v>
      </c>
      <c r="B39" s="119" t="s">
        <v>19</v>
      </c>
      <c r="C39" s="119"/>
      <c r="D39" s="119"/>
      <c r="E39" s="119"/>
      <c r="F39" s="125"/>
      <c r="G39" s="126" t="s">
        <v>20</v>
      </c>
      <c r="H39" s="127"/>
      <c r="I39" s="127"/>
      <c r="J39" s="127"/>
      <c r="K39" s="128"/>
      <c r="L39" s="121" t="s">
        <v>14</v>
      </c>
    </row>
    <row r="40" spans="1:12" ht="25.5" x14ac:dyDescent="0.25">
      <c r="A40" s="124"/>
      <c r="B40" s="37" t="s">
        <v>1</v>
      </c>
      <c r="C40" s="13" t="s">
        <v>2</v>
      </c>
      <c r="D40" s="14" t="s">
        <v>6</v>
      </c>
      <c r="E40" s="15" t="s">
        <v>5</v>
      </c>
      <c r="F40" s="16" t="s">
        <v>4</v>
      </c>
      <c r="G40" s="38" t="s">
        <v>1</v>
      </c>
      <c r="H40" s="17" t="s">
        <v>2</v>
      </c>
      <c r="I40" s="18" t="s">
        <v>6</v>
      </c>
      <c r="J40" s="19" t="s">
        <v>5</v>
      </c>
      <c r="K40" s="39" t="s">
        <v>4</v>
      </c>
      <c r="L40" s="122"/>
    </row>
    <row r="41" spans="1:12" x14ac:dyDescent="0.25">
      <c r="A41" s="40" t="s">
        <v>8</v>
      </c>
      <c r="B41" s="41"/>
      <c r="C41" s="9"/>
      <c r="D41" s="42">
        <f>D42+D45+D49</f>
        <v>54.025500000000001</v>
      </c>
      <c r="E41" s="10">
        <f>E42+E45+E49</f>
        <v>5.0571824999999997</v>
      </c>
      <c r="F41" s="10">
        <f>F42+F45+F49</f>
        <v>59.082682500000004</v>
      </c>
      <c r="G41" s="43"/>
      <c r="H41" s="9"/>
      <c r="I41" s="42">
        <f>I42+I45+I49</f>
        <v>55.514099999999999</v>
      </c>
      <c r="J41" s="10">
        <f>J42+J45+J49</f>
        <v>5.1985995000000003</v>
      </c>
      <c r="K41" s="44">
        <f>K42+K45+K49</f>
        <v>60.712699499999999</v>
      </c>
      <c r="L41" s="45">
        <f>I41/D41*100</f>
        <v>102.75536552183691</v>
      </c>
    </row>
    <row r="42" spans="1:12" x14ac:dyDescent="0.25">
      <c r="A42" s="46" t="s">
        <v>21</v>
      </c>
      <c r="B42" s="47"/>
      <c r="C42" s="48"/>
      <c r="D42" s="49">
        <f>D43+D44</f>
        <v>24.988</v>
      </c>
      <c r="E42" s="50">
        <f>E43+E44</f>
        <v>2.3738600000000001</v>
      </c>
      <c r="F42" s="51">
        <f>F43+F44</f>
        <v>27.36186</v>
      </c>
      <c r="G42" s="52"/>
      <c r="H42" s="48"/>
      <c r="I42" s="49">
        <f>I43+I44</f>
        <v>24.948999999999998</v>
      </c>
      <c r="J42" s="50">
        <f>J43+J44</f>
        <v>2.370155</v>
      </c>
      <c r="K42" s="53">
        <f>K43+K44</f>
        <v>27.319155000000002</v>
      </c>
      <c r="L42" s="45">
        <f t="shared" ref="L42:L49" si="18">I42/D42*100</f>
        <v>99.843925084040336</v>
      </c>
    </row>
    <row r="43" spans="1:12" x14ac:dyDescent="0.25">
      <c r="A43" s="54" t="s">
        <v>3</v>
      </c>
      <c r="B43" s="55">
        <v>0.98850000000000005</v>
      </c>
      <c r="C43" s="21">
        <v>15</v>
      </c>
      <c r="D43" s="7">
        <f>C43*B43</f>
        <v>14.827500000000001</v>
      </c>
      <c r="E43" s="6">
        <f>D43*9.5%</f>
        <v>1.4086125</v>
      </c>
      <c r="F43" s="7">
        <f>D43+E43</f>
        <v>16.236112500000001</v>
      </c>
      <c r="G43" s="55">
        <v>0.9859</v>
      </c>
      <c r="H43" s="21">
        <v>15</v>
      </c>
      <c r="I43" s="7">
        <f>H43*G43</f>
        <v>14.788499999999999</v>
      </c>
      <c r="J43" s="6">
        <f>I43*9.5%</f>
        <v>1.4049075</v>
      </c>
      <c r="K43" s="56">
        <f>I43+J43</f>
        <v>16.193407499999999</v>
      </c>
      <c r="L43" s="57"/>
    </row>
    <row r="44" spans="1:12" x14ac:dyDescent="0.25">
      <c r="A44" s="5" t="s">
        <v>7</v>
      </c>
      <c r="B44" s="58">
        <v>10.160500000000001</v>
      </c>
      <c r="C44" s="59">
        <v>1</v>
      </c>
      <c r="D44" s="60">
        <f t="shared" ref="D44" si="19">C44*B44</f>
        <v>10.160500000000001</v>
      </c>
      <c r="E44" s="61">
        <f>D44*9.5%</f>
        <v>0.96524750000000004</v>
      </c>
      <c r="F44" s="60">
        <f t="shared" ref="F44" si="20">D44+E44</f>
        <v>11.125747500000001</v>
      </c>
      <c r="G44" s="58">
        <v>10.160500000000001</v>
      </c>
      <c r="H44" s="59">
        <v>1</v>
      </c>
      <c r="I44" s="60">
        <f t="shared" ref="I44" si="21">H44*G44</f>
        <v>10.160500000000001</v>
      </c>
      <c r="J44" s="61">
        <f>I44*9.5%</f>
        <v>0.96524750000000004</v>
      </c>
      <c r="K44" s="62">
        <f t="shared" ref="K44" si="22">I44+J44</f>
        <v>11.125747500000001</v>
      </c>
      <c r="L44" s="57"/>
    </row>
    <row r="45" spans="1:12" x14ac:dyDescent="0.25">
      <c r="A45" s="63" t="s">
        <v>22</v>
      </c>
      <c r="B45" s="64"/>
      <c r="C45" s="65"/>
      <c r="D45" s="66">
        <f>D46+D47+D48</f>
        <v>12.633799999999999</v>
      </c>
      <c r="E45" s="67">
        <f>E46+E47+E48</f>
        <v>1.1249709999999999</v>
      </c>
      <c r="F45" s="68">
        <f>F46+F47+F48</f>
        <v>13.758771000000001</v>
      </c>
      <c r="G45" s="64"/>
      <c r="H45" s="65"/>
      <c r="I45" s="66">
        <f>I46+I47+I48</f>
        <v>12.437899999999999</v>
      </c>
      <c r="J45" s="67">
        <f>J46+J47+J48</f>
        <v>1.1063605000000001</v>
      </c>
      <c r="K45" s="69">
        <f>K46+K47+K48</f>
        <v>13.544260499999998</v>
      </c>
      <c r="L45" s="45">
        <f t="shared" si="18"/>
        <v>98.449397647580312</v>
      </c>
    </row>
    <row r="46" spans="1:12" x14ac:dyDescent="0.25">
      <c r="A46" s="70" t="s">
        <v>23</v>
      </c>
      <c r="B46" s="71">
        <v>0.2722</v>
      </c>
      <c r="C46" s="72">
        <v>15</v>
      </c>
      <c r="D46" s="73">
        <f>C46*B46</f>
        <v>4.0830000000000002</v>
      </c>
      <c r="E46" s="74">
        <f>D46*9.5%</f>
        <v>0.38788500000000004</v>
      </c>
      <c r="F46" s="73">
        <f>D46+E46</f>
        <v>4.470885</v>
      </c>
      <c r="G46" s="71">
        <v>0.2681</v>
      </c>
      <c r="H46" s="72">
        <v>15</v>
      </c>
      <c r="I46" s="73">
        <f>H46*G46</f>
        <v>4.0214999999999996</v>
      </c>
      <c r="J46" s="74">
        <f>I46*9.5%</f>
        <v>0.38204249999999995</v>
      </c>
      <c r="K46" s="75">
        <f>I46+J46</f>
        <v>4.4035424999999995</v>
      </c>
      <c r="L46" s="57"/>
    </row>
    <row r="47" spans="1:12" x14ac:dyDescent="0.25">
      <c r="A47" s="70" t="s">
        <v>7</v>
      </c>
      <c r="B47" s="76">
        <v>7.7587999999999999</v>
      </c>
      <c r="C47" s="77">
        <v>1</v>
      </c>
      <c r="D47" s="78">
        <f t="shared" ref="D47:D48" si="23">C47*B47</f>
        <v>7.7587999999999999</v>
      </c>
      <c r="E47" s="79">
        <f>D47*9.5%</f>
        <v>0.73708600000000002</v>
      </c>
      <c r="F47" s="78">
        <f>D47+E47</f>
        <v>8.4958860000000005</v>
      </c>
      <c r="G47" s="76">
        <v>7.6243999999999996</v>
      </c>
      <c r="H47" s="77">
        <v>1</v>
      </c>
      <c r="I47" s="78">
        <f t="shared" ref="I47:I48" si="24">H47*G47</f>
        <v>7.6243999999999996</v>
      </c>
      <c r="J47" s="79">
        <f>I47*9.5%</f>
        <v>0.72431800000000002</v>
      </c>
      <c r="K47" s="80">
        <f>I47+J47</f>
        <v>8.3487179999999999</v>
      </c>
      <c r="L47" s="57"/>
    </row>
    <row r="48" spans="1:12" x14ac:dyDescent="0.25">
      <c r="A48" s="81" t="s">
        <v>24</v>
      </c>
      <c r="B48" s="82">
        <v>5.28E-2</v>
      </c>
      <c r="C48" s="83">
        <v>15</v>
      </c>
      <c r="D48" s="84">
        <f t="shared" si="23"/>
        <v>0.79200000000000004</v>
      </c>
      <c r="E48" s="85">
        <v>0</v>
      </c>
      <c r="F48" s="84">
        <f>D48</f>
        <v>0.79200000000000004</v>
      </c>
      <c r="G48" s="82">
        <v>5.28E-2</v>
      </c>
      <c r="H48" s="83">
        <v>15</v>
      </c>
      <c r="I48" s="84">
        <f t="shared" si="24"/>
        <v>0.79200000000000004</v>
      </c>
      <c r="J48" s="85">
        <v>0</v>
      </c>
      <c r="K48" s="86">
        <f>I48</f>
        <v>0.79200000000000004</v>
      </c>
      <c r="L48" s="57"/>
    </row>
    <row r="49" spans="1:12" x14ac:dyDescent="0.25">
      <c r="A49" s="87" t="s">
        <v>25</v>
      </c>
      <c r="B49" s="88"/>
      <c r="C49" s="89"/>
      <c r="D49" s="90">
        <f>D50+D51</f>
        <v>16.403700000000001</v>
      </c>
      <c r="E49" s="91">
        <f>E50+E51</f>
        <v>1.5583514999999999</v>
      </c>
      <c r="F49" s="92">
        <f>F50+F51</f>
        <v>17.962051500000001</v>
      </c>
      <c r="G49" s="88"/>
      <c r="H49" s="89"/>
      <c r="I49" s="90">
        <f>I50+I51</f>
        <v>18.127200000000002</v>
      </c>
      <c r="J49" s="91">
        <f>J50+J51</f>
        <v>1.7220840000000002</v>
      </c>
      <c r="K49" s="93">
        <f>K50+K51</f>
        <v>19.849284000000001</v>
      </c>
      <c r="L49" s="45">
        <f t="shared" si="18"/>
        <v>110.50677591031292</v>
      </c>
    </row>
    <row r="50" spans="1:12" x14ac:dyDescent="0.25">
      <c r="A50" s="94" t="s">
        <v>26</v>
      </c>
      <c r="B50" s="95">
        <v>1.0282</v>
      </c>
      <c r="C50" s="96">
        <v>15</v>
      </c>
      <c r="D50" s="97">
        <f t="shared" ref="D50:D51" si="25">C50*B50</f>
        <v>15.423</v>
      </c>
      <c r="E50" s="98">
        <f>D50*9.5%</f>
        <v>1.465185</v>
      </c>
      <c r="F50" s="97">
        <f>D50+E50</f>
        <v>16.888185</v>
      </c>
      <c r="G50" s="95">
        <v>1.1465000000000001</v>
      </c>
      <c r="H50" s="96">
        <v>15</v>
      </c>
      <c r="I50" s="97">
        <f t="shared" ref="I50:I51" si="26">H50*G50</f>
        <v>17.197500000000002</v>
      </c>
      <c r="J50" s="98">
        <f>I50*9.5%</f>
        <v>1.6337625000000002</v>
      </c>
      <c r="K50" s="99">
        <f>I50+J50</f>
        <v>18.831262500000001</v>
      </c>
      <c r="L50" s="57"/>
    </row>
    <row r="51" spans="1:12" ht="15.75" thickBot="1" x14ac:dyDescent="0.3">
      <c r="A51" s="100" t="s">
        <v>7</v>
      </c>
      <c r="B51" s="101">
        <v>0.98070000000000002</v>
      </c>
      <c r="C51" s="102">
        <v>1</v>
      </c>
      <c r="D51" s="103">
        <f t="shared" si="25"/>
        <v>0.98070000000000002</v>
      </c>
      <c r="E51" s="104">
        <f>D51*9.5%</f>
        <v>9.3166499999999999E-2</v>
      </c>
      <c r="F51" s="105">
        <f>D51+E51</f>
        <v>1.0738665000000001</v>
      </c>
      <c r="G51" s="101">
        <v>0.92969999999999997</v>
      </c>
      <c r="H51" s="106">
        <v>1</v>
      </c>
      <c r="I51" s="107">
        <f t="shared" si="26"/>
        <v>0.92969999999999997</v>
      </c>
      <c r="J51" s="108">
        <f>I51*9.5%</f>
        <v>8.8321499999999997E-2</v>
      </c>
      <c r="K51" s="109">
        <f>I51+J51</f>
        <v>1.0180214999999999</v>
      </c>
      <c r="L51" s="57"/>
    </row>
  </sheetData>
  <mergeCells count="18">
    <mergeCell ref="A36:F36"/>
    <mergeCell ref="A37:F37"/>
    <mergeCell ref="A39:A40"/>
    <mergeCell ref="B39:F39"/>
    <mergeCell ref="G39:K39"/>
    <mergeCell ref="L39:L40"/>
    <mergeCell ref="A19:F19"/>
    <mergeCell ref="A20:F20"/>
    <mergeCell ref="A22:A23"/>
    <mergeCell ref="B22:F22"/>
    <mergeCell ref="G22:K22"/>
    <mergeCell ref="L22:L23"/>
    <mergeCell ref="A1:F1"/>
    <mergeCell ref="A2:F2"/>
    <mergeCell ref="A4:A5"/>
    <mergeCell ref="B4:F4"/>
    <mergeCell ref="G4:K4"/>
    <mergeCell ref="L4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 oskrba s pitno vodo</vt:lpstr>
      <vt:lpstr>skupna košarica</vt:lpstr>
    </vt:vector>
  </TitlesOfParts>
  <Company>JP Prlekija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Davorin Kurbos</dc:creator>
  <cp:lastModifiedBy>Andreja Torič</cp:lastModifiedBy>
  <cp:lastPrinted>2022-06-02T06:04:18Z</cp:lastPrinted>
  <dcterms:created xsi:type="dcterms:W3CDTF">2015-05-13T10:18:22Z</dcterms:created>
  <dcterms:modified xsi:type="dcterms:W3CDTF">2025-12-05T11:55:29Z</dcterms:modified>
</cp:coreProperties>
</file>